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presentielijst 2013" sheetId="4" r:id="rId1"/>
  </sheets>
  <calcPr calcId="145621"/>
</workbook>
</file>

<file path=xl/calcChain.xml><?xml version="1.0" encoding="utf-8"?>
<calcChain xmlns="http://schemas.openxmlformats.org/spreadsheetml/2006/main">
  <c r="AT3" i="4" l="1"/>
  <c r="AW7" i="4" l="1"/>
  <c r="AW6" i="4"/>
  <c r="AT19" i="4"/>
  <c r="AT18" i="4"/>
  <c r="AT17" i="4"/>
  <c r="AT16" i="4"/>
  <c r="AO13" i="4"/>
  <c r="AM13" i="4" l="1"/>
  <c r="AN13" i="4"/>
  <c r="AL13" i="4" l="1"/>
  <c r="AK13" i="4" l="1"/>
  <c r="AB13" i="4" l="1"/>
  <c r="AC13" i="4"/>
  <c r="AD13" i="4"/>
  <c r="AE13" i="4"/>
  <c r="AF13" i="4"/>
  <c r="AG13" i="4"/>
  <c r="AI13" i="4"/>
  <c r="AJ13" i="4"/>
  <c r="AQ5" i="4" l="1"/>
  <c r="AW5" i="4" s="1"/>
  <c r="AQ4" i="4"/>
  <c r="AW4" i="4" s="1"/>
  <c r="AQ7" i="4"/>
  <c r="AQ6" i="4"/>
  <c r="AQ8" i="4"/>
  <c r="AQ9" i="4"/>
  <c r="AQ10" i="4"/>
  <c r="AQ11" i="4"/>
  <c r="AQ3" i="4"/>
  <c r="AW3" i="4" l="1"/>
  <c r="AR11" i="4" l="1"/>
  <c r="AS11" i="4" s="1"/>
  <c r="AR10" i="4"/>
  <c r="AS10" i="4" s="1"/>
  <c r="AR8" i="4"/>
  <c r="AS8" i="4" s="1"/>
  <c r="AR9" i="4"/>
  <c r="AS9" i="4" s="1"/>
  <c r="AR7" i="4"/>
  <c r="AS7" i="4" s="1"/>
  <c r="AR4" i="4"/>
  <c r="AS4" i="4" s="1"/>
  <c r="AR6" i="4"/>
  <c r="AS6" i="4" s="1"/>
  <c r="AR3" i="4"/>
  <c r="AS3" i="4" s="1"/>
  <c r="AR5" i="4"/>
  <c r="AS5" i="4" s="1"/>
  <c r="R13" i="4"/>
  <c r="O13" i="4" l="1"/>
  <c r="AV18" i="4" l="1"/>
  <c r="AT9" i="4"/>
  <c r="AT7" i="4"/>
  <c r="AT11" i="4"/>
  <c r="AT5" i="4"/>
  <c r="AT10" i="4" l="1"/>
  <c r="AT8" i="4"/>
  <c r="AT6" i="4"/>
  <c r="AT4" i="4"/>
  <c r="M13" i="4"/>
  <c r="H13" i="4" l="1"/>
  <c r="I13" i="4" l="1"/>
  <c r="AV3" i="4" l="1"/>
  <c r="J13" i="4"/>
  <c r="AV5" i="4" l="1"/>
  <c r="AW8" i="4"/>
  <c r="AW9" i="4"/>
  <c r="AW11" i="4"/>
  <c r="AW10" i="4"/>
  <c r="AV11" i="4" l="1"/>
  <c r="AV8" i="4"/>
  <c r="AV4" i="4"/>
  <c r="AV7" i="4"/>
  <c r="AV6" i="4"/>
  <c r="AV10" i="4"/>
  <c r="AV9" i="4"/>
  <c r="AV19" i="4"/>
  <c r="C13" i="4" l="1"/>
  <c r="D13" i="4"/>
  <c r="E13" i="4"/>
  <c r="F13" i="4"/>
  <c r="G13" i="4"/>
  <c r="K13" i="4"/>
  <c r="L13" i="4"/>
  <c r="N13" i="4"/>
  <c r="P13" i="4"/>
  <c r="Q13" i="4"/>
  <c r="S13" i="4"/>
  <c r="T13" i="4"/>
  <c r="U13" i="4"/>
  <c r="V13" i="4"/>
  <c r="W13" i="4"/>
  <c r="X13" i="4"/>
  <c r="Z13" i="4"/>
  <c r="AA13" i="4"/>
  <c r="AQ13" i="4" l="1"/>
  <c r="AV13" i="4" s="1"/>
  <c r="AW13" i="4" s="1"/>
  <c r="AV17" i="4"/>
  <c r="AV16" i="4"/>
</calcChain>
</file>

<file path=xl/sharedStrings.xml><?xml version="1.0" encoding="utf-8"?>
<sst xmlns="http://schemas.openxmlformats.org/spreadsheetml/2006/main" count="87" uniqueCount="66">
  <si>
    <t>Christian</t>
  </si>
  <si>
    <t>Pieter</t>
  </si>
  <si>
    <t>Nic</t>
  </si>
  <si>
    <t>Jack</t>
  </si>
  <si>
    <t>Joshua</t>
  </si>
  <si>
    <t>Jeffrey</t>
  </si>
  <si>
    <t>Febian</t>
  </si>
  <si>
    <t>Arnaud</t>
  </si>
  <si>
    <t>naam</t>
  </si>
  <si>
    <t>totaal</t>
  </si>
  <si>
    <t>totaal tijd</t>
  </si>
  <si>
    <t>totaal kilometers</t>
  </si>
  <si>
    <t>gem km per rit</t>
  </si>
  <si>
    <t xml:space="preserve">aantal tochten </t>
  </si>
  <si>
    <t>% v.d. verr tochten</t>
  </si>
  <si>
    <t>totaal aantal deelnemers</t>
  </si>
  <si>
    <t>gemiddelde</t>
  </si>
  <si>
    <t xml:space="preserve">gem snelheid </t>
  </si>
  <si>
    <t xml:space="preserve">hoogtemeters per rit </t>
  </si>
  <si>
    <t>-</t>
  </si>
  <si>
    <t>tijdens de tocht afgedraaid</t>
  </si>
  <si>
    <t>.</t>
  </si>
  <si>
    <t>presentielijst groepstochten 2013</t>
  </si>
  <si>
    <t xml:space="preserve">2-3-2013    Thorn </t>
  </si>
  <si>
    <t>9-3-2013    afg. Regen</t>
  </si>
  <si>
    <t>16-3-2013   Val Dieu</t>
  </si>
  <si>
    <t>30-3-2013   Blegny</t>
  </si>
  <si>
    <t>1-4-3013    3 sluizentocht</t>
  </si>
  <si>
    <t>7-4-2013    Vaalserberg</t>
  </si>
  <si>
    <t>23-3-2013  afg. Sneeuw</t>
  </si>
  <si>
    <t>13-4-2013   Bolland</t>
  </si>
  <si>
    <t>20-4-2013   Eupen</t>
  </si>
  <si>
    <t>27-4-2013  Banneux</t>
  </si>
  <si>
    <t>30-4-2013  Rondje Limburg</t>
  </si>
  <si>
    <t>km extra ritten</t>
  </si>
  <si>
    <t>km zaterd. Tochten</t>
  </si>
  <si>
    <t>totaal km</t>
  </si>
  <si>
    <t>4-5-2013    Bloesemtocht</t>
  </si>
  <si>
    <t>11-5-2013    Aubel</t>
  </si>
  <si>
    <t>9-5-2013    Blegny-Aubel</t>
  </si>
  <si>
    <t>Roger (kniebless.)</t>
  </si>
  <si>
    <t>18-5-2013   Gileppe</t>
  </si>
  <si>
    <t>19-5-2013   Pinksteronde</t>
  </si>
  <si>
    <t>25-5-2013  Rondom Luik</t>
  </si>
  <si>
    <t>1-6-2013  Monschau- Botrange</t>
  </si>
  <si>
    <t>8-6-2013  Tour de Namur</t>
  </si>
  <si>
    <t>15-6-2013  Route Romantique</t>
  </si>
  <si>
    <t>22-6-2013 Vlak nummer rondje</t>
  </si>
  <si>
    <t>30-6-2013   Herve</t>
  </si>
  <si>
    <t>5-7-2013   Fietsweekend eifel</t>
  </si>
  <si>
    <t>13-7-2013  Twee Stuwmerentocht</t>
  </si>
  <si>
    <t>20-7-2013  Bruggen (D)</t>
  </si>
  <si>
    <t>27-7-2013  Simpelveld</t>
  </si>
  <si>
    <t>3-8-2013    Theux</t>
  </si>
  <si>
    <t>10-8-2013   Lost in Aken</t>
  </si>
  <si>
    <t>17-8-2013   Spa - Creppe</t>
  </si>
  <si>
    <t>24-8-2013  Regenrondje in de buurt</t>
  </si>
  <si>
    <t>7-9-2013  Fietsweekend Zeeland</t>
  </si>
  <si>
    <t>31-8-2013   Thorn - Drie Sluizen</t>
  </si>
  <si>
    <t>15-9-2013  Kopelkoes</t>
  </si>
  <si>
    <t>21-09-2013  lusje Herve met z'n twee</t>
  </si>
  <si>
    <t>28-09-2013   Herve - Aubel</t>
  </si>
  <si>
    <t>06-10-2013   Thimister</t>
  </si>
  <si>
    <t>12-10-2013  Geen rit</t>
  </si>
  <si>
    <t>19-10-2013  Diepenbeek</t>
  </si>
  <si>
    <t>26-10-2013 sluitingskoers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</si>
</sst>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omic Sans MS"/>
      <family val="4"/>
    </font>
    <font>
      <sz val="9"/>
      <color theme="0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9"/>
      <color theme="0"/>
      <name val="Comic Sans MS"/>
      <family val="4"/>
    </font>
    <font>
      <b/>
      <sz val="11"/>
      <color theme="0"/>
      <name val="Comic Sans MS"/>
      <family val="4"/>
    </font>
    <font>
      <sz val="11"/>
      <color theme="0"/>
      <name val="Comic Sans MS"/>
      <family val="4"/>
    </font>
    <font>
      <sz val="10"/>
      <color theme="0"/>
      <name val="Comic Sans MS"/>
      <family val="4"/>
    </font>
    <font>
      <b/>
      <sz val="9"/>
      <color theme="1"/>
      <name val="Comic Sans MS"/>
      <family val="4"/>
    </font>
    <font>
      <sz val="28"/>
      <color theme="1"/>
      <name val="Comic Sans MS"/>
      <family val="4"/>
    </font>
    <font>
      <sz val="10"/>
      <name val="Comic Sans MS"/>
      <family val="4"/>
    </font>
    <font>
      <sz val="8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rgb="FF4153F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C99F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8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1" fillId="34" borderId="10" xfId="0" applyNumberFormat="1" applyFont="1" applyFill="1" applyBorder="1" applyAlignment="1">
      <alignment horizontal="center"/>
    </xf>
    <xf numFmtId="2" fontId="21" fillId="34" borderId="10" xfId="0" applyNumberFormat="1" applyFont="1" applyFill="1" applyBorder="1" applyAlignment="1">
      <alignment horizontal="center"/>
    </xf>
    <xf numFmtId="0" fontId="19" fillId="33" borderId="16" xfId="0" applyFont="1" applyFill="1" applyBorder="1" applyAlignment="1">
      <alignment horizontal="center"/>
    </xf>
    <xf numFmtId="0" fontId="18" fillId="33" borderId="0" xfId="0" applyFont="1" applyFill="1" applyBorder="1"/>
    <xf numFmtId="0" fontId="19" fillId="33" borderId="0" xfId="0" applyFont="1" applyFill="1" applyBorder="1" applyAlignment="1">
      <alignment horizontal="center"/>
    </xf>
    <xf numFmtId="0" fontId="19" fillId="33" borderId="17" xfId="0" applyFont="1" applyFill="1" applyBorder="1" applyAlignment="1">
      <alignment horizontal="center"/>
    </xf>
    <xf numFmtId="0" fontId="22" fillId="33" borderId="17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2" fontId="23" fillId="35" borderId="14" xfId="0" applyNumberFormat="1" applyFont="1" applyFill="1" applyBorder="1" applyAlignment="1">
      <alignment horizontal="center"/>
    </xf>
    <xf numFmtId="0" fontId="23" fillId="35" borderId="11" xfId="0" applyFont="1" applyFill="1" applyBorder="1" applyAlignment="1">
      <alignment horizontal="center"/>
    </xf>
    <xf numFmtId="2" fontId="23" fillId="35" borderId="11" xfId="0" applyNumberFormat="1" applyFont="1" applyFill="1" applyBorder="1" applyAlignment="1">
      <alignment horizontal="center"/>
    </xf>
    <xf numFmtId="2" fontId="23" fillId="35" borderId="10" xfId="0" applyNumberFormat="1" applyFont="1" applyFill="1" applyBorder="1" applyAlignment="1">
      <alignment horizontal="center"/>
    </xf>
    <xf numFmtId="0" fontId="20" fillId="36" borderId="12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26" fillId="36" borderId="0" xfId="0" applyFont="1" applyFill="1" applyBorder="1" applyAlignment="1">
      <alignment horizontal="center"/>
    </xf>
    <xf numFmtId="0" fontId="23" fillId="33" borderId="13" xfId="0" applyFont="1" applyFill="1" applyBorder="1" applyAlignment="1">
      <alignment horizontal="center"/>
    </xf>
    <xf numFmtId="2" fontId="23" fillId="33" borderId="18" xfId="0" applyNumberFormat="1" applyFont="1" applyFill="1" applyBorder="1" applyAlignment="1">
      <alignment horizontal="center"/>
    </xf>
    <xf numFmtId="0" fontId="27" fillId="33" borderId="0" xfId="0" applyFont="1" applyFill="1" applyBorder="1" applyAlignment="1">
      <alignment horizontal="center" vertical="center"/>
    </xf>
    <xf numFmtId="0" fontId="26" fillId="36" borderId="0" xfId="0" applyFont="1" applyFill="1" applyBorder="1" applyAlignment="1">
      <alignment horizontal="center" wrapText="1" shrinkToFit="1"/>
    </xf>
    <xf numFmtId="2" fontId="23" fillId="35" borderId="15" xfId="0" applyNumberFormat="1" applyFont="1" applyFill="1" applyBorder="1" applyAlignment="1">
      <alignment horizontal="center"/>
    </xf>
    <xf numFmtId="0" fontId="23" fillId="33" borderId="18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 vertical="center"/>
    </xf>
    <xf numFmtId="2" fontId="21" fillId="33" borderId="10" xfId="0" applyNumberFormat="1" applyFont="1" applyFill="1" applyBorder="1" applyAlignment="1">
      <alignment horizontal="center"/>
    </xf>
    <xf numFmtId="0" fontId="21" fillId="33" borderId="10" xfId="0" applyNumberFormat="1" applyFont="1" applyFill="1" applyBorder="1" applyAlignment="1">
      <alignment horizontal="center"/>
    </xf>
    <xf numFmtId="0" fontId="19" fillId="0" borderId="19" xfId="0" applyFont="1" applyBorder="1"/>
    <xf numFmtId="0" fontId="19" fillId="0" borderId="19" xfId="0" applyFont="1" applyBorder="1" applyAlignment="1">
      <alignment horizontal="center"/>
    </xf>
    <xf numFmtId="0" fontId="28" fillId="0" borderId="19" xfId="0" applyFont="1" applyBorder="1" applyAlignment="1">
      <alignment horizontal="left" vertical="center"/>
    </xf>
    <xf numFmtId="0" fontId="19" fillId="0" borderId="19" xfId="0" applyFont="1" applyBorder="1" applyAlignment="1"/>
    <xf numFmtId="0" fontId="19" fillId="33" borderId="19" xfId="0" applyFont="1" applyFill="1" applyBorder="1" applyAlignment="1">
      <alignment horizontal="center"/>
    </xf>
    <xf numFmtId="0" fontId="18" fillId="0" borderId="19" xfId="0" applyFont="1" applyBorder="1"/>
    <xf numFmtId="0" fontId="26" fillId="36" borderId="20" xfId="0" applyFont="1" applyFill="1" applyBorder="1"/>
    <xf numFmtId="16" fontId="26" fillId="36" borderId="21" xfId="0" applyNumberFormat="1" applyFont="1" applyFill="1" applyBorder="1" applyAlignment="1">
      <alignment horizontal="center" textRotation="90"/>
    </xf>
    <xf numFmtId="16" fontId="29" fillId="33" borderId="21" xfId="0" applyNumberFormat="1" applyFont="1" applyFill="1" applyBorder="1" applyAlignment="1">
      <alignment horizontal="center" textRotation="90"/>
    </xf>
    <xf numFmtId="0" fontId="20" fillId="33" borderId="21" xfId="0" applyFont="1" applyFill="1" applyBorder="1" applyAlignment="1">
      <alignment horizontal="center" textRotation="90"/>
    </xf>
    <xf numFmtId="0" fontId="26" fillId="36" borderId="21" xfId="0" applyFont="1" applyFill="1" applyBorder="1" applyAlignment="1">
      <alignment horizontal="center" wrapText="1"/>
    </xf>
    <xf numFmtId="0" fontId="29" fillId="33" borderId="21" xfId="0" applyFont="1" applyFill="1" applyBorder="1" applyAlignment="1">
      <alignment horizontal="center" wrapText="1"/>
    </xf>
    <xf numFmtId="0" fontId="26" fillId="36" borderId="22" xfId="0" applyFont="1" applyFill="1" applyBorder="1" applyAlignment="1">
      <alignment horizontal="center" wrapText="1"/>
    </xf>
    <xf numFmtId="0" fontId="24" fillId="35" borderId="23" xfId="0" applyFont="1" applyFill="1" applyBorder="1" applyAlignment="1">
      <alignment vertical="top" wrapText="1"/>
    </xf>
    <xf numFmtId="10" fontId="23" fillId="35" borderId="24" xfId="0" applyNumberFormat="1" applyFont="1" applyFill="1" applyBorder="1" applyAlignment="1">
      <alignment horizontal="center"/>
    </xf>
    <xf numFmtId="0" fontId="24" fillId="35" borderId="25" xfId="0" applyFont="1" applyFill="1" applyBorder="1" applyAlignment="1">
      <alignment vertical="top" wrapText="1"/>
    </xf>
    <xf numFmtId="0" fontId="24" fillId="33" borderId="26" xfId="0" applyFont="1" applyFill="1" applyBorder="1" applyAlignment="1">
      <alignment vertical="top" wrapText="1"/>
    </xf>
    <xf numFmtId="10" fontId="23" fillId="33" borderId="27" xfId="0" applyNumberFormat="1" applyFont="1" applyFill="1" applyBorder="1" applyAlignment="1">
      <alignment horizontal="center"/>
    </xf>
    <xf numFmtId="0" fontId="24" fillId="36" borderId="28" xfId="0" applyFont="1" applyFill="1" applyBorder="1" applyAlignment="1">
      <alignment vertical="center" wrapText="1"/>
    </xf>
    <xf numFmtId="0" fontId="20" fillId="33" borderId="28" xfId="0" applyFont="1" applyFill="1" applyBorder="1" applyAlignment="1">
      <alignment vertical="top" wrapText="1"/>
    </xf>
    <xf numFmtId="0" fontId="26" fillId="36" borderId="29" xfId="0" applyFont="1" applyFill="1" applyBorder="1" applyAlignment="1">
      <alignment horizontal="center" wrapText="1" shrinkToFit="1"/>
    </xf>
    <xf numFmtId="0" fontId="19" fillId="37" borderId="31" xfId="0" applyFont="1" applyFill="1" applyBorder="1"/>
    <xf numFmtId="0" fontId="19" fillId="37" borderId="19" xfId="0" applyFont="1" applyFill="1" applyBorder="1" applyAlignment="1">
      <alignment horizontal="center"/>
    </xf>
    <xf numFmtId="16" fontId="19" fillId="37" borderId="19" xfId="0" applyNumberFormat="1" applyFont="1" applyFill="1" applyBorder="1" applyAlignment="1">
      <alignment horizontal="center"/>
    </xf>
    <xf numFmtId="0" fontId="18" fillId="37" borderId="19" xfId="0" applyFont="1" applyFill="1" applyBorder="1"/>
    <xf numFmtId="0" fontId="18" fillId="37" borderId="32" xfId="0" applyFont="1" applyFill="1" applyBorder="1"/>
    <xf numFmtId="0" fontId="20" fillId="37" borderId="28" xfId="0" applyFont="1" applyFill="1" applyBorder="1" applyAlignment="1">
      <alignment vertical="top" wrapText="1"/>
    </xf>
    <xf numFmtId="0" fontId="19" fillId="37" borderId="10" xfId="0" applyFont="1" applyFill="1" applyBorder="1" applyAlignment="1">
      <alignment horizontal="center"/>
    </xf>
    <xf numFmtId="0" fontId="19" fillId="35" borderId="14" xfId="0" applyFont="1" applyFill="1" applyBorder="1" applyAlignment="1">
      <alignment horizontal="center"/>
    </xf>
    <xf numFmtId="0" fontId="21" fillId="33" borderId="33" xfId="0" applyFont="1" applyFill="1" applyBorder="1" applyAlignment="1">
      <alignment horizontal="center"/>
    </xf>
    <xf numFmtId="0" fontId="21" fillId="33" borderId="34" xfId="0" applyFont="1" applyFill="1" applyBorder="1" applyAlignment="1">
      <alignment horizontal="center"/>
    </xf>
    <xf numFmtId="0" fontId="21" fillId="33" borderId="35" xfId="0" applyFont="1" applyFill="1" applyBorder="1" applyAlignment="1">
      <alignment horizontal="center"/>
    </xf>
    <xf numFmtId="0" fontId="21" fillId="33" borderId="0" xfId="0" applyFont="1" applyFill="1" applyBorder="1" applyAlignment="1">
      <alignment horizontal="center"/>
    </xf>
    <xf numFmtId="0" fontId="21" fillId="33" borderId="17" xfId="0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0" fontId="21" fillId="33" borderId="35" xfId="0" applyNumberFormat="1" applyFont="1" applyFill="1" applyBorder="1" applyAlignment="1">
      <alignment horizontal="center"/>
    </xf>
    <xf numFmtId="0" fontId="22" fillId="33" borderId="36" xfId="0" applyFont="1" applyFill="1" applyBorder="1" applyAlignment="1">
      <alignment horizontal="center"/>
    </xf>
    <xf numFmtId="2" fontId="22" fillId="33" borderId="37" xfId="0" applyNumberFormat="1" applyFont="1" applyFill="1" applyBorder="1" applyAlignment="1">
      <alignment horizontal="center"/>
    </xf>
    <xf numFmtId="0" fontId="22" fillId="33" borderId="37" xfId="0" applyFont="1" applyFill="1" applyBorder="1" applyAlignment="1">
      <alignment horizontal="center"/>
    </xf>
    <xf numFmtId="0" fontId="22" fillId="33" borderId="30" xfId="0" applyFont="1" applyFill="1" applyBorder="1" applyAlignment="1">
      <alignment horizontal="center"/>
    </xf>
    <xf numFmtId="2" fontId="23" fillId="35" borderId="14" xfId="0" applyNumberFormat="1" applyFont="1" applyFill="1" applyBorder="1" applyAlignment="1">
      <alignment horizontal="center" vertical="center"/>
    </xf>
    <xf numFmtId="10" fontId="23" fillId="35" borderId="24" xfId="0" applyNumberFormat="1" applyFont="1" applyFill="1" applyBorder="1" applyAlignment="1">
      <alignment horizontal="center" vertical="center"/>
    </xf>
    <xf numFmtId="0" fontId="19" fillId="38" borderId="10" xfId="0" applyFont="1" applyFill="1" applyBorder="1" applyAlignment="1">
      <alignment horizontal="center"/>
    </xf>
    <xf numFmtId="0" fontId="19" fillId="38" borderId="0" xfId="0" applyFont="1" applyFill="1" applyAlignment="1">
      <alignment horizontal="center"/>
    </xf>
    <xf numFmtId="0" fontId="20" fillId="37" borderId="0" xfId="0" applyFont="1" applyFill="1" applyBorder="1" applyAlignment="1">
      <alignment vertical="top" wrapText="1"/>
    </xf>
    <xf numFmtId="0" fontId="20" fillId="33" borderId="0" xfId="0" applyFont="1" applyFill="1" applyBorder="1" applyAlignment="1">
      <alignment vertical="top" wrapText="1"/>
    </xf>
    <xf numFmtId="0" fontId="19" fillId="37" borderId="19" xfId="0" applyFont="1" applyFill="1" applyBorder="1"/>
    <xf numFmtId="0" fontId="26" fillId="37" borderId="38" xfId="0" applyFont="1" applyFill="1" applyBorder="1"/>
    <xf numFmtId="0" fontId="24" fillId="37" borderId="14" xfId="0" applyFont="1" applyFill="1" applyBorder="1" applyAlignment="1">
      <alignment vertical="top" wrapText="1"/>
    </xf>
    <xf numFmtId="0" fontId="24" fillId="37" borderId="34" xfId="0" applyFont="1" applyFill="1" applyBorder="1" applyAlignment="1">
      <alignment vertical="top" wrapText="1"/>
    </xf>
    <xf numFmtId="0" fontId="24" fillId="37" borderId="0" xfId="0" applyFont="1" applyFill="1" applyBorder="1" applyAlignment="1">
      <alignment vertical="center" wrapText="1"/>
    </xf>
    <xf numFmtId="0" fontId="25" fillId="37" borderId="0" xfId="0" applyFont="1" applyFill="1" applyBorder="1"/>
    <xf numFmtId="0" fontId="26" fillId="33" borderId="21" xfId="0" applyFont="1" applyFill="1" applyBorder="1" applyAlignment="1">
      <alignment horizontal="center" wrapText="1"/>
    </xf>
    <xf numFmtId="2" fontId="23" fillId="33" borderId="14" xfId="0" applyNumberFormat="1" applyFont="1" applyFill="1" applyBorder="1" applyAlignment="1">
      <alignment horizontal="center"/>
    </xf>
    <xf numFmtId="2" fontId="23" fillId="33" borderId="11" xfId="0" applyNumberFormat="1" applyFont="1" applyFill="1" applyBorder="1" applyAlignment="1">
      <alignment horizontal="center"/>
    </xf>
    <xf numFmtId="2" fontId="23" fillId="33" borderId="10" xfId="0" applyNumberFormat="1" applyFont="1" applyFill="1" applyBorder="1" applyAlignment="1">
      <alignment horizontal="center"/>
    </xf>
    <xf numFmtId="0" fontId="23" fillId="33" borderId="11" xfId="0" applyFont="1" applyFill="1" applyBorder="1" applyAlignment="1">
      <alignment horizontal="center"/>
    </xf>
    <xf numFmtId="0" fontId="18" fillId="33" borderId="39" xfId="0" applyFont="1" applyFill="1" applyBorder="1" applyAlignment="1">
      <alignment vertical="center"/>
    </xf>
    <xf numFmtId="0" fontId="24" fillId="36" borderId="28" xfId="0" applyFont="1" applyFill="1" applyBorder="1"/>
    <xf numFmtId="0" fontId="30" fillId="0" borderId="0" xfId="0" applyFont="1"/>
    <xf numFmtId="0" fontId="19" fillId="39" borderId="10" xfId="0" applyFont="1" applyFill="1" applyBorder="1" applyAlignment="1">
      <alignment horizontal="center"/>
    </xf>
    <xf numFmtId="0" fontId="19" fillId="40" borderId="10" xfId="0" applyFont="1" applyFill="1" applyBorder="1" applyAlignment="1">
      <alignment horizontal="center"/>
    </xf>
    <xf numFmtId="16" fontId="26" fillId="40" borderId="21" xfId="0" applyNumberFormat="1" applyFont="1" applyFill="1" applyBorder="1" applyAlignment="1">
      <alignment horizontal="center" textRotation="90"/>
    </xf>
    <xf numFmtId="0" fontId="26" fillId="35" borderId="21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B4B4B4"/>
      <color rgb="FF4153F9"/>
      <color rgb="FF7C99F6"/>
      <color rgb="FF8BCDFF"/>
      <color rgb="FF7D6CFC"/>
      <color rgb="FFE23D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205741</xdr:colOff>
      <xdr:row>0</xdr:row>
      <xdr:rowOff>45720</xdr:rowOff>
    </xdr:from>
    <xdr:to>
      <xdr:col>0</xdr:col>
      <xdr:colOff>1295400</xdr:colOff>
      <xdr:row>0</xdr:row>
      <xdr:rowOff>1127759</xdr:rowOff>
    </xdr:to>
    <xdr:pic>
      <xdr:nvPicPr>
        <xdr:cNvPr id="4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1" y="45720"/>
          <a:ext cx="1089659" cy="1082039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2"/>
  <sheetViews>
    <sheetView tabSelected="1" workbookViewId="0">
      <pane xSplit="1" ySplit="2" topLeftCell="Y6" activePane="bottomRight" state="frozen"/>
      <selection pane="topRight" activeCell="B1" sqref="B1"/>
      <selection pane="bottomLeft" activeCell="A3" sqref="A3"/>
      <selection pane="bottomRight" activeCell="AZ6" sqref="AZ6"/>
    </sheetView>
  </sheetViews>
  <sheetFormatPr defaultRowHeight="18" x14ac:dyDescent="0.35"/>
  <cols>
    <col min="1" max="1" width="22.5546875" style="2" bestFit="1" customWidth="1"/>
    <col min="2" max="2" width="0.44140625" style="2" customWidth="1"/>
    <col min="3" max="21" width="5.77734375" style="3" customWidth="1"/>
    <col min="22" max="22" width="5.44140625" style="3" customWidth="1"/>
    <col min="23" max="23" width="5.21875" style="3" bestFit="1" customWidth="1"/>
    <col min="24" max="24" width="5.44140625" style="3" bestFit="1" customWidth="1"/>
    <col min="25" max="25" width="3.88671875" style="3" bestFit="1" customWidth="1"/>
    <col min="26" max="26" width="5.44140625" style="3" bestFit="1" customWidth="1"/>
    <col min="27" max="27" width="5" style="3" customWidth="1"/>
    <col min="28" max="28" width="5.44140625" style="3" bestFit="1" customWidth="1"/>
    <col min="29" max="41" width="5.44140625" style="3" customWidth="1"/>
    <col min="42" max="42" width="2.109375" style="11" customWidth="1"/>
    <col min="43" max="44" width="7.88671875" style="3" customWidth="1"/>
    <col min="45" max="46" width="8.6640625" style="3" customWidth="1"/>
    <col min="47" max="47" width="1" style="3" customWidth="1"/>
    <col min="48" max="48" width="10.5546875" style="1" customWidth="1"/>
    <col min="49" max="49" width="8.88671875" style="1" bestFit="1" customWidth="1"/>
    <col min="50" max="16384" width="8.88671875" style="1"/>
  </cols>
  <sheetData>
    <row r="1" spans="1:51" ht="91.8" customHeight="1" thickBot="1" x14ac:dyDescent="0.4">
      <c r="A1" s="33"/>
      <c r="B1" s="33"/>
      <c r="C1" s="34"/>
      <c r="D1" s="35"/>
      <c r="E1" s="36"/>
      <c r="F1" s="35" t="s">
        <v>22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7"/>
      <c r="AQ1" s="34"/>
      <c r="AR1" s="34"/>
      <c r="AS1" s="34"/>
      <c r="AT1" s="34"/>
      <c r="AU1" s="34"/>
      <c r="AV1" s="38"/>
      <c r="AW1" s="38"/>
    </row>
    <row r="2" spans="1:51" ht="187.2" customHeight="1" x14ac:dyDescent="0.4">
      <c r="A2" s="39" t="s">
        <v>8</v>
      </c>
      <c r="B2" s="81" t="s">
        <v>21</v>
      </c>
      <c r="C2" s="40" t="s">
        <v>23</v>
      </c>
      <c r="D2" s="40" t="s">
        <v>24</v>
      </c>
      <c r="E2" s="40" t="s">
        <v>25</v>
      </c>
      <c r="F2" s="40" t="s">
        <v>29</v>
      </c>
      <c r="G2" s="40" t="s">
        <v>26</v>
      </c>
      <c r="H2" s="41" t="s">
        <v>27</v>
      </c>
      <c r="I2" s="40" t="s">
        <v>28</v>
      </c>
      <c r="J2" s="40" t="s">
        <v>30</v>
      </c>
      <c r="K2" s="40" t="s">
        <v>31</v>
      </c>
      <c r="L2" s="40" t="s">
        <v>32</v>
      </c>
      <c r="M2" s="41" t="s">
        <v>33</v>
      </c>
      <c r="N2" s="40" t="s">
        <v>37</v>
      </c>
      <c r="O2" s="41" t="s">
        <v>39</v>
      </c>
      <c r="P2" s="40" t="s">
        <v>38</v>
      </c>
      <c r="Q2" s="40" t="s">
        <v>41</v>
      </c>
      <c r="R2" s="41" t="s">
        <v>42</v>
      </c>
      <c r="S2" s="40" t="s">
        <v>43</v>
      </c>
      <c r="T2" s="40" t="s">
        <v>44</v>
      </c>
      <c r="U2" s="40" t="s">
        <v>45</v>
      </c>
      <c r="V2" s="40" t="s">
        <v>46</v>
      </c>
      <c r="W2" s="40" t="s">
        <v>47</v>
      </c>
      <c r="X2" s="40" t="s">
        <v>48</v>
      </c>
      <c r="Y2" s="96" t="s">
        <v>49</v>
      </c>
      <c r="Z2" s="40" t="s">
        <v>50</v>
      </c>
      <c r="AA2" s="40" t="s">
        <v>51</v>
      </c>
      <c r="AB2" s="40" t="s">
        <v>52</v>
      </c>
      <c r="AC2" s="40" t="s">
        <v>53</v>
      </c>
      <c r="AD2" s="40" t="s">
        <v>54</v>
      </c>
      <c r="AE2" s="40" t="s">
        <v>55</v>
      </c>
      <c r="AF2" s="40" t="s">
        <v>56</v>
      </c>
      <c r="AG2" s="40" t="s">
        <v>58</v>
      </c>
      <c r="AH2" s="96" t="s">
        <v>57</v>
      </c>
      <c r="AI2" s="40" t="s">
        <v>59</v>
      </c>
      <c r="AJ2" s="40" t="s">
        <v>60</v>
      </c>
      <c r="AK2" s="40" t="s">
        <v>61</v>
      </c>
      <c r="AL2" s="40" t="s">
        <v>62</v>
      </c>
      <c r="AM2" s="40" t="s">
        <v>63</v>
      </c>
      <c r="AN2" s="40" t="s">
        <v>64</v>
      </c>
      <c r="AO2" s="40" t="s">
        <v>65</v>
      </c>
      <c r="AP2" s="42" t="s">
        <v>21</v>
      </c>
      <c r="AQ2" s="43" t="s">
        <v>13</v>
      </c>
      <c r="AR2" s="44" t="s">
        <v>34</v>
      </c>
      <c r="AS2" s="43" t="s">
        <v>35</v>
      </c>
      <c r="AT2" s="97" t="s">
        <v>36</v>
      </c>
      <c r="AU2" s="86" t="s">
        <v>21</v>
      </c>
      <c r="AV2" s="43" t="s">
        <v>12</v>
      </c>
      <c r="AW2" s="45" t="s">
        <v>14</v>
      </c>
      <c r="AX2" s="93">
        <v>34</v>
      </c>
    </row>
    <row r="3" spans="1:51" x14ac:dyDescent="0.35">
      <c r="A3" s="46" t="s">
        <v>0</v>
      </c>
      <c r="B3" s="82"/>
      <c r="C3" s="4">
        <v>80.5</v>
      </c>
      <c r="D3" s="4"/>
      <c r="E3" s="4">
        <v>85</v>
      </c>
      <c r="F3" s="4"/>
      <c r="G3" s="4">
        <v>93</v>
      </c>
      <c r="H3" s="4">
        <v>98</v>
      </c>
      <c r="I3" s="4">
        <v>102</v>
      </c>
      <c r="J3" s="4">
        <v>113</v>
      </c>
      <c r="K3" s="4">
        <v>126</v>
      </c>
      <c r="L3" s="4">
        <v>134</v>
      </c>
      <c r="M3" s="4">
        <v>94</v>
      </c>
      <c r="N3" s="4">
        <v>130</v>
      </c>
      <c r="O3" s="4">
        <v>113</v>
      </c>
      <c r="P3" s="4">
        <v>94</v>
      </c>
      <c r="Q3" s="4">
        <v>138.5</v>
      </c>
      <c r="R3" s="4">
        <v>98</v>
      </c>
      <c r="S3" s="4">
        <v>155</v>
      </c>
      <c r="T3" s="4">
        <v>169</v>
      </c>
      <c r="U3" s="4">
        <v>145</v>
      </c>
      <c r="V3" s="4">
        <v>117</v>
      </c>
      <c r="W3" s="4">
        <v>94</v>
      </c>
      <c r="X3" s="4">
        <v>121</v>
      </c>
      <c r="Y3" s="95"/>
      <c r="Z3" s="4">
        <v>158</v>
      </c>
      <c r="AA3" s="4">
        <v>141</v>
      </c>
      <c r="AB3" s="4">
        <v>63.5</v>
      </c>
      <c r="AC3" s="4">
        <v>140</v>
      </c>
      <c r="AD3" s="4">
        <v>126</v>
      </c>
      <c r="AE3" s="4">
        <v>171</v>
      </c>
      <c r="AF3" s="4">
        <v>57</v>
      </c>
      <c r="AG3" s="4">
        <v>90</v>
      </c>
      <c r="AH3" s="95"/>
      <c r="AI3" s="4">
        <v>110</v>
      </c>
      <c r="AJ3" s="4">
        <v>130</v>
      </c>
      <c r="AK3" s="4">
        <v>125</v>
      </c>
      <c r="AL3" s="4">
        <v>115</v>
      </c>
      <c r="AM3" s="4"/>
      <c r="AN3" s="4">
        <v>89</v>
      </c>
      <c r="AO3" s="4">
        <v>96</v>
      </c>
      <c r="AP3" s="12"/>
      <c r="AQ3" s="61">
        <f>COUNT(C3:AP3)</f>
        <v>34</v>
      </c>
      <c r="AR3" s="6">
        <f>H3+M3+O3+R3</f>
        <v>403</v>
      </c>
      <c r="AS3" s="28">
        <f>SUM(C3:AP3)-AR3</f>
        <v>3508.5</v>
      </c>
      <c r="AT3" s="15">
        <f>AR3+AS3</f>
        <v>3911.5</v>
      </c>
      <c r="AU3" s="87"/>
      <c r="AV3" s="15">
        <f>AT3/AQ3</f>
        <v>115.04411764705883</v>
      </c>
      <c r="AW3" s="47">
        <f>AQ3/AX2</f>
        <v>1</v>
      </c>
    </row>
    <row r="4" spans="1:51" x14ac:dyDescent="0.35">
      <c r="A4" s="48" t="s">
        <v>1</v>
      </c>
      <c r="B4" s="82"/>
      <c r="C4" s="4">
        <v>80.5</v>
      </c>
      <c r="D4" s="4"/>
      <c r="E4" s="4">
        <v>85</v>
      </c>
      <c r="F4" s="4"/>
      <c r="G4" s="4">
        <v>93</v>
      </c>
      <c r="H4" s="4">
        <v>98</v>
      </c>
      <c r="I4" s="4">
        <v>102</v>
      </c>
      <c r="J4" s="4">
        <v>113</v>
      </c>
      <c r="K4" s="4">
        <v>126</v>
      </c>
      <c r="L4" s="4">
        <v>134</v>
      </c>
      <c r="M4" s="4">
        <v>94</v>
      </c>
      <c r="N4" s="4">
        <v>130</v>
      </c>
      <c r="O4" s="4">
        <v>113</v>
      </c>
      <c r="P4" s="4">
        <v>94</v>
      </c>
      <c r="Q4" s="4">
        <v>138.5</v>
      </c>
      <c r="R4" s="4">
        <v>98</v>
      </c>
      <c r="S4" s="4">
        <v>155</v>
      </c>
      <c r="T4" s="4">
        <v>169</v>
      </c>
      <c r="U4" s="4">
        <v>145</v>
      </c>
      <c r="V4" s="4">
        <v>117</v>
      </c>
      <c r="W4" s="4"/>
      <c r="X4" s="4">
        <v>121</v>
      </c>
      <c r="Y4" s="95"/>
      <c r="Z4" s="4">
        <v>158</v>
      </c>
      <c r="AA4" s="4">
        <v>141</v>
      </c>
      <c r="AB4" s="4">
        <v>63.5</v>
      </c>
      <c r="AC4" s="4">
        <v>140</v>
      </c>
      <c r="AD4" s="4"/>
      <c r="AE4" s="4">
        <v>171</v>
      </c>
      <c r="AF4" s="4">
        <v>57</v>
      </c>
      <c r="AG4" s="4">
        <v>90</v>
      </c>
      <c r="AH4" s="95"/>
      <c r="AI4" s="4">
        <v>110</v>
      </c>
      <c r="AJ4" s="4">
        <v>130</v>
      </c>
      <c r="AK4" s="4">
        <v>125</v>
      </c>
      <c r="AL4" s="4">
        <v>115</v>
      </c>
      <c r="AM4" s="4"/>
      <c r="AN4" s="4">
        <v>89</v>
      </c>
      <c r="AO4" s="4">
        <v>96</v>
      </c>
      <c r="AP4" s="12"/>
      <c r="AQ4" s="61">
        <f>COUNT(C4:AP4)</f>
        <v>32</v>
      </c>
      <c r="AR4" s="6">
        <f>H4+M4+O4+R4</f>
        <v>403</v>
      </c>
      <c r="AS4" s="28">
        <f>SUM(C4:AP4)-AR4</f>
        <v>3288.5</v>
      </c>
      <c r="AT4" s="15">
        <f>AR4+AS4</f>
        <v>3691.5</v>
      </c>
      <c r="AU4" s="87"/>
      <c r="AV4" s="15">
        <f>AT4/AQ4</f>
        <v>115.359375</v>
      </c>
      <c r="AW4" s="47">
        <f>AQ4/AX2</f>
        <v>0.94117647058823528</v>
      </c>
    </row>
    <row r="5" spans="1:51" x14ac:dyDescent="0.35">
      <c r="A5" s="48" t="s">
        <v>7</v>
      </c>
      <c r="B5" s="82"/>
      <c r="C5" s="4">
        <v>80.5</v>
      </c>
      <c r="D5" s="4"/>
      <c r="E5" s="4">
        <v>85</v>
      </c>
      <c r="F5" s="4"/>
      <c r="G5" s="4">
        <v>93</v>
      </c>
      <c r="H5" s="4">
        <v>98</v>
      </c>
      <c r="I5" s="4">
        <v>102</v>
      </c>
      <c r="J5" s="4">
        <v>113</v>
      </c>
      <c r="K5" s="4">
        <v>126</v>
      </c>
      <c r="L5" s="4">
        <v>134</v>
      </c>
      <c r="M5" s="4">
        <v>94</v>
      </c>
      <c r="N5" s="4">
        <v>130</v>
      </c>
      <c r="O5" s="4">
        <v>113</v>
      </c>
      <c r="P5" s="4">
        <v>94</v>
      </c>
      <c r="Q5" s="4">
        <v>138.5</v>
      </c>
      <c r="R5" s="4">
        <v>98</v>
      </c>
      <c r="S5" s="4">
        <v>155</v>
      </c>
      <c r="T5" s="4">
        <v>169</v>
      </c>
      <c r="U5" s="4">
        <v>145</v>
      </c>
      <c r="V5" s="4">
        <v>117</v>
      </c>
      <c r="W5" s="4">
        <v>94</v>
      </c>
      <c r="X5" s="4">
        <v>121</v>
      </c>
      <c r="Y5" s="95"/>
      <c r="Z5" s="4">
        <v>158</v>
      </c>
      <c r="AA5" s="4">
        <v>141</v>
      </c>
      <c r="AB5" s="4">
        <v>63.5</v>
      </c>
      <c r="AC5" s="4">
        <v>140</v>
      </c>
      <c r="AD5" s="4"/>
      <c r="AE5" s="4">
        <v>171</v>
      </c>
      <c r="AF5" s="4">
        <v>57</v>
      </c>
      <c r="AG5" s="4">
        <v>90</v>
      </c>
      <c r="AH5" s="95"/>
      <c r="AI5" s="4"/>
      <c r="AJ5" s="4"/>
      <c r="AK5" s="4">
        <v>125</v>
      </c>
      <c r="AL5" s="4">
        <v>115</v>
      </c>
      <c r="AM5" s="4"/>
      <c r="AN5" s="4"/>
      <c r="AO5" s="4">
        <v>96</v>
      </c>
      <c r="AP5" s="12"/>
      <c r="AQ5" s="61">
        <f>COUNT(C5:AP5)</f>
        <v>30</v>
      </c>
      <c r="AR5" s="6">
        <f>H5+M5+O5+R5</f>
        <v>403</v>
      </c>
      <c r="AS5" s="28">
        <f>SUM(C5:AP5)-AR5</f>
        <v>3053.5</v>
      </c>
      <c r="AT5" s="15">
        <f>AR5+AS5</f>
        <v>3456.5</v>
      </c>
      <c r="AU5" s="87"/>
      <c r="AV5" s="15">
        <f>AT5/AQ5</f>
        <v>115.21666666666667</v>
      </c>
      <c r="AW5" s="47">
        <f>AQ5/AX2</f>
        <v>0.88235294117647056</v>
      </c>
    </row>
    <row r="6" spans="1:51" x14ac:dyDescent="0.35">
      <c r="A6" s="48" t="s">
        <v>2</v>
      </c>
      <c r="B6" s="82"/>
      <c r="C6" s="4">
        <v>80.5</v>
      </c>
      <c r="D6" s="4"/>
      <c r="E6" s="4">
        <v>85</v>
      </c>
      <c r="F6" s="4"/>
      <c r="G6" s="4">
        <v>93</v>
      </c>
      <c r="H6" s="4">
        <v>98</v>
      </c>
      <c r="I6" s="4">
        <v>102</v>
      </c>
      <c r="J6" s="4">
        <v>113</v>
      </c>
      <c r="K6" s="4">
        <v>126</v>
      </c>
      <c r="L6" s="4">
        <v>134</v>
      </c>
      <c r="M6" s="4">
        <v>94</v>
      </c>
      <c r="N6" s="4">
        <v>130</v>
      </c>
      <c r="O6" s="4">
        <v>113</v>
      </c>
      <c r="P6" s="4">
        <v>94</v>
      </c>
      <c r="Q6" s="4">
        <v>138.5</v>
      </c>
      <c r="R6" s="4">
        <v>98</v>
      </c>
      <c r="S6" s="4">
        <v>155</v>
      </c>
      <c r="T6" s="4">
        <v>169</v>
      </c>
      <c r="U6" s="4"/>
      <c r="V6" s="4">
        <v>117</v>
      </c>
      <c r="W6" s="4">
        <v>94</v>
      </c>
      <c r="X6" s="4">
        <v>121</v>
      </c>
      <c r="Y6" s="95"/>
      <c r="Z6" s="4"/>
      <c r="AA6" s="4"/>
      <c r="AB6" s="4">
        <v>63.5</v>
      </c>
      <c r="AC6" s="4">
        <v>140</v>
      </c>
      <c r="AD6" s="4">
        <v>126</v>
      </c>
      <c r="AE6" s="4">
        <v>171</v>
      </c>
      <c r="AF6" s="4">
        <v>57</v>
      </c>
      <c r="AG6" s="4">
        <v>90</v>
      </c>
      <c r="AH6" s="4"/>
      <c r="AI6" s="4"/>
      <c r="AJ6" s="4"/>
      <c r="AK6" s="4"/>
      <c r="AL6" s="4"/>
      <c r="AM6" s="4"/>
      <c r="AN6" s="4"/>
      <c r="AO6" s="4">
        <v>96</v>
      </c>
      <c r="AP6" s="13"/>
      <c r="AQ6" s="61">
        <f>COUNT(C6:AP6)</f>
        <v>26</v>
      </c>
      <c r="AR6" s="6">
        <f>H6+M6+O6+R6</f>
        <v>403</v>
      </c>
      <c r="AS6" s="28">
        <f>SUM(C6:AP6)-AR6</f>
        <v>2495.5</v>
      </c>
      <c r="AT6" s="15">
        <f>AR6+AS6</f>
        <v>2898.5</v>
      </c>
      <c r="AU6" s="87"/>
      <c r="AV6" s="15">
        <f>AT6/AQ6</f>
        <v>111.48076923076923</v>
      </c>
      <c r="AW6" s="47">
        <f>AQ6/AX2</f>
        <v>0.76470588235294112</v>
      </c>
    </row>
    <row r="7" spans="1:51" x14ac:dyDescent="0.35">
      <c r="A7" s="48" t="s">
        <v>6</v>
      </c>
      <c r="B7" s="82"/>
      <c r="C7" s="4"/>
      <c r="D7" s="4"/>
      <c r="E7" s="4"/>
      <c r="F7" s="4"/>
      <c r="G7" s="4">
        <v>93</v>
      </c>
      <c r="H7" s="4">
        <v>98</v>
      </c>
      <c r="I7" s="4">
        <v>102</v>
      </c>
      <c r="J7" s="4">
        <v>113</v>
      </c>
      <c r="K7" s="4">
        <v>126</v>
      </c>
      <c r="L7" s="4">
        <v>134</v>
      </c>
      <c r="M7" s="4">
        <v>94</v>
      </c>
      <c r="N7" s="4">
        <v>130</v>
      </c>
      <c r="O7" s="76">
        <v>75</v>
      </c>
      <c r="P7" s="4">
        <v>94</v>
      </c>
      <c r="Q7" s="4"/>
      <c r="R7" s="4">
        <v>98</v>
      </c>
      <c r="S7" s="4">
        <v>155</v>
      </c>
      <c r="T7" s="4">
        <v>169</v>
      </c>
      <c r="U7" s="4">
        <v>145</v>
      </c>
      <c r="V7" s="4">
        <v>117</v>
      </c>
      <c r="W7" s="4">
        <v>94</v>
      </c>
      <c r="X7" s="4">
        <v>121</v>
      </c>
      <c r="Y7" s="95"/>
      <c r="Z7" s="4">
        <v>158</v>
      </c>
      <c r="AA7" s="4">
        <v>141</v>
      </c>
      <c r="AB7" s="4">
        <v>63.5</v>
      </c>
      <c r="AC7" s="4">
        <v>140</v>
      </c>
      <c r="AD7" s="4">
        <v>126</v>
      </c>
      <c r="AE7" s="4">
        <v>171</v>
      </c>
      <c r="AF7" s="4"/>
      <c r="AG7" s="4">
        <v>90</v>
      </c>
      <c r="AH7" s="95"/>
      <c r="AI7" s="4"/>
      <c r="AJ7" s="4"/>
      <c r="AK7" s="4"/>
      <c r="AL7" s="4"/>
      <c r="AM7" s="4"/>
      <c r="AN7" s="4"/>
      <c r="AO7" s="4"/>
      <c r="AP7" s="12"/>
      <c r="AQ7" s="61">
        <f>COUNT(C7:AP7)</f>
        <v>24</v>
      </c>
      <c r="AR7" s="6">
        <f>H7+M7+O7+R7</f>
        <v>365</v>
      </c>
      <c r="AS7" s="28">
        <f>SUM(C7:AP7)-AR7</f>
        <v>2482.5</v>
      </c>
      <c r="AT7" s="15">
        <f>AR7+AS7</f>
        <v>2847.5</v>
      </c>
      <c r="AU7" s="87"/>
      <c r="AV7" s="15">
        <f>AT7/AQ7</f>
        <v>118.64583333333333</v>
      </c>
      <c r="AW7" s="47">
        <f>AQ7/AX2</f>
        <v>0.70588235294117652</v>
      </c>
    </row>
    <row r="8" spans="1:51" x14ac:dyDescent="0.35">
      <c r="A8" s="48" t="s">
        <v>3</v>
      </c>
      <c r="B8" s="82"/>
      <c r="C8" s="4">
        <v>80.5</v>
      </c>
      <c r="D8" s="4"/>
      <c r="E8" s="4">
        <v>85</v>
      </c>
      <c r="F8" s="4"/>
      <c r="G8" s="4"/>
      <c r="H8" s="76">
        <v>76</v>
      </c>
      <c r="I8" s="4">
        <v>102</v>
      </c>
      <c r="J8" s="4">
        <v>113</v>
      </c>
      <c r="K8" s="4">
        <v>126</v>
      </c>
      <c r="L8" s="4"/>
      <c r="M8" s="4"/>
      <c r="N8" s="4"/>
      <c r="O8" s="4">
        <v>113</v>
      </c>
      <c r="P8" s="4">
        <v>94</v>
      </c>
      <c r="Q8" s="4">
        <v>138.5</v>
      </c>
      <c r="R8" s="4">
        <v>98</v>
      </c>
      <c r="S8" s="4">
        <v>155</v>
      </c>
      <c r="T8" s="4"/>
      <c r="U8" s="4">
        <v>145</v>
      </c>
      <c r="V8" s="4">
        <v>117</v>
      </c>
      <c r="W8" s="4">
        <v>94</v>
      </c>
      <c r="X8" s="4"/>
      <c r="Y8" s="95"/>
      <c r="Z8" s="4">
        <v>158</v>
      </c>
      <c r="AA8" s="4">
        <v>141</v>
      </c>
      <c r="AB8" s="4">
        <v>63.5</v>
      </c>
      <c r="AC8" s="4">
        <v>140</v>
      </c>
      <c r="AD8" s="94">
        <v>63</v>
      </c>
      <c r="AE8" s="4">
        <v>171</v>
      </c>
      <c r="AF8" s="4"/>
      <c r="AG8" s="4">
        <v>90</v>
      </c>
      <c r="AH8" s="95"/>
      <c r="AI8" s="4"/>
      <c r="AJ8" s="4"/>
      <c r="AK8" s="4">
        <v>125</v>
      </c>
      <c r="AL8" s="4"/>
      <c r="AM8" s="4"/>
      <c r="AN8" s="4">
        <v>89</v>
      </c>
      <c r="AO8" s="4"/>
      <c r="AP8" s="12"/>
      <c r="AQ8" s="61">
        <f>COUNT(C8:AP8)</f>
        <v>23</v>
      </c>
      <c r="AR8" s="6">
        <f>H8+M8+O8+R8</f>
        <v>287</v>
      </c>
      <c r="AS8" s="28">
        <f>SUM(C8:AP8)-AR8</f>
        <v>2290.5</v>
      </c>
      <c r="AT8" s="15">
        <f>AR8+AS8</f>
        <v>2577.5</v>
      </c>
      <c r="AU8" s="87"/>
      <c r="AV8" s="15">
        <f>AT8/AQ8</f>
        <v>112.06521739130434</v>
      </c>
      <c r="AW8" s="47">
        <f>AQ8/AX2</f>
        <v>0.67647058823529416</v>
      </c>
    </row>
    <row r="9" spans="1:51" x14ac:dyDescent="0.35">
      <c r="A9" s="48" t="s">
        <v>4</v>
      </c>
      <c r="B9" s="82"/>
      <c r="C9" s="4">
        <v>80.5</v>
      </c>
      <c r="D9" s="4"/>
      <c r="E9" s="4">
        <v>85</v>
      </c>
      <c r="F9" s="4"/>
      <c r="G9" s="4">
        <v>93</v>
      </c>
      <c r="H9" s="76">
        <v>76</v>
      </c>
      <c r="I9" s="76">
        <v>50</v>
      </c>
      <c r="J9" s="4">
        <v>113</v>
      </c>
      <c r="K9" s="4">
        <v>126</v>
      </c>
      <c r="L9" s="4">
        <v>134</v>
      </c>
      <c r="M9" s="4"/>
      <c r="N9" s="4"/>
      <c r="O9" s="4"/>
      <c r="P9" s="4">
        <v>94</v>
      </c>
      <c r="Q9" s="4">
        <v>138.5</v>
      </c>
      <c r="R9" s="4">
        <v>98</v>
      </c>
      <c r="S9" s="4">
        <v>155</v>
      </c>
      <c r="T9" s="4">
        <v>169</v>
      </c>
      <c r="U9" s="4"/>
      <c r="V9" s="4">
        <v>117</v>
      </c>
      <c r="W9" s="4"/>
      <c r="X9" s="4"/>
      <c r="Y9" s="95"/>
      <c r="Z9" s="4">
        <v>158</v>
      </c>
      <c r="AA9" s="4"/>
      <c r="AB9" s="4"/>
      <c r="AC9" s="4">
        <v>140</v>
      </c>
      <c r="AD9" s="4">
        <v>126</v>
      </c>
      <c r="AE9" s="4"/>
      <c r="AF9" s="4">
        <v>57</v>
      </c>
      <c r="AG9" s="4"/>
      <c r="AH9" s="4"/>
      <c r="AI9" s="4"/>
      <c r="AJ9" s="4"/>
      <c r="AK9" s="4"/>
      <c r="AL9" s="4"/>
      <c r="AM9" s="4"/>
      <c r="AN9" s="4">
        <v>89</v>
      </c>
      <c r="AO9" s="4">
        <v>96</v>
      </c>
      <c r="AP9" s="12"/>
      <c r="AQ9" s="61">
        <f>COUNT(C9:AP9)</f>
        <v>20</v>
      </c>
      <c r="AR9" s="6">
        <f>H9+M9+O9+R9</f>
        <v>174</v>
      </c>
      <c r="AS9" s="28">
        <f>SUM(C9:AP9)-AR9</f>
        <v>2021</v>
      </c>
      <c r="AT9" s="15">
        <f>AR9+AS9</f>
        <v>2195</v>
      </c>
      <c r="AU9" s="87"/>
      <c r="AV9" s="15">
        <f>AT9/AQ9</f>
        <v>109.75</v>
      </c>
      <c r="AW9" s="47">
        <f>AQ9/AX2</f>
        <v>0.58823529411764708</v>
      </c>
    </row>
    <row r="10" spans="1:51" x14ac:dyDescent="0.35">
      <c r="A10" s="48" t="s">
        <v>5</v>
      </c>
      <c r="B10" s="82"/>
      <c r="C10" s="4"/>
      <c r="D10" s="4"/>
      <c r="E10" s="4"/>
      <c r="F10" s="4"/>
      <c r="G10" s="4"/>
      <c r="H10" s="76">
        <v>76</v>
      </c>
      <c r="I10" s="4">
        <v>102</v>
      </c>
      <c r="J10" s="4"/>
      <c r="K10" s="4"/>
      <c r="L10" s="4"/>
      <c r="M10" s="4">
        <v>94</v>
      </c>
      <c r="N10" s="4"/>
      <c r="O10" s="76">
        <v>75</v>
      </c>
      <c r="P10" s="4"/>
      <c r="Q10" s="4"/>
      <c r="R10" s="4">
        <v>98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12"/>
      <c r="AQ10" s="61">
        <f>COUNT(C10:AP10)</f>
        <v>5</v>
      </c>
      <c r="AR10" s="6">
        <f>H10+M10+O10+R10</f>
        <v>343</v>
      </c>
      <c r="AS10" s="28">
        <f>SUM(C10:AP10)-AR10</f>
        <v>102</v>
      </c>
      <c r="AT10" s="15">
        <f>AR10+AS10</f>
        <v>445</v>
      </c>
      <c r="AU10" s="87"/>
      <c r="AV10" s="15">
        <f>AT10/AQ10</f>
        <v>89</v>
      </c>
      <c r="AW10" s="47">
        <f>AQ10/AX2</f>
        <v>0.14705882352941177</v>
      </c>
    </row>
    <row r="11" spans="1:51" x14ac:dyDescent="0.35">
      <c r="A11" s="48" t="s">
        <v>40</v>
      </c>
      <c r="B11" s="82"/>
      <c r="C11" s="4"/>
      <c r="D11" s="4"/>
      <c r="E11" s="4"/>
      <c r="F11" s="4"/>
      <c r="G11" s="4">
        <v>93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12"/>
      <c r="AQ11" s="61">
        <f>COUNT(C11:AP11)</f>
        <v>1</v>
      </c>
      <c r="AR11" s="6">
        <f>H11+M11+O11+R11</f>
        <v>0</v>
      </c>
      <c r="AS11" s="28">
        <f>SUM(C11:AP11)-AR11</f>
        <v>93</v>
      </c>
      <c r="AT11" s="15">
        <f>AR11+AS11</f>
        <v>93</v>
      </c>
      <c r="AU11" s="87"/>
      <c r="AV11" s="15">
        <f>AT11/AQ11</f>
        <v>93</v>
      </c>
      <c r="AW11" s="47">
        <f>AQ11/AX2</f>
        <v>2.9411764705882353E-2</v>
      </c>
    </row>
    <row r="12" spans="1:51" x14ac:dyDescent="0.35">
      <c r="A12" s="49"/>
      <c r="B12" s="8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12"/>
      <c r="AQ12" s="61"/>
      <c r="AR12" s="14"/>
      <c r="AS12" s="24"/>
      <c r="AT12" s="29"/>
      <c r="AU12" s="29"/>
      <c r="AV12" s="25"/>
      <c r="AW12" s="50"/>
    </row>
    <row r="13" spans="1:51" s="21" customFormat="1" ht="32.4" customHeight="1" x14ac:dyDescent="0.35">
      <c r="A13" s="51" t="s">
        <v>15</v>
      </c>
      <c r="B13" s="84"/>
      <c r="C13" s="19">
        <f t="shared" ref="C13:AA13" si="0">COUNT(C3:C12)</f>
        <v>6</v>
      </c>
      <c r="D13" s="19">
        <f t="shared" si="0"/>
        <v>0</v>
      </c>
      <c r="E13" s="19">
        <f t="shared" si="0"/>
        <v>6</v>
      </c>
      <c r="F13" s="19">
        <f t="shared" si="0"/>
        <v>0</v>
      </c>
      <c r="G13" s="19">
        <f t="shared" si="0"/>
        <v>7</v>
      </c>
      <c r="H13" s="30">
        <f t="shared" si="0"/>
        <v>8</v>
      </c>
      <c r="I13" s="19">
        <f t="shared" si="0"/>
        <v>8</v>
      </c>
      <c r="J13" s="19">
        <f t="shared" si="0"/>
        <v>7</v>
      </c>
      <c r="K13" s="19">
        <f t="shared" si="0"/>
        <v>7</v>
      </c>
      <c r="L13" s="19">
        <f t="shared" si="0"/>
        <v>6</v>
      </c>
      <c r="M13" s="30">
        <f t="shared" si="0"/>
        <v>6</v>
      </c>
      <c r="N13" s="19">
        <f t="shared" si="0"/>
        <v>5</v>
      </c>
      <c r="O13" s="30">
        <f t="shared" si="0"/>
        <v>7</v>
      </c>
      <c r="P13" s="19">
        <f t="shared" si="0"/>
        <v>7</v>
      </c>
      <c r="Q13" s="19">
        <f t="shared" si="0"/>
        <v>6</v>
      </c>
      <c r="R13" s="30">
        <f t="shared" si="0"/>
        <v>8</v>
      </c>
      <c r="S13" s="19">
        <f t="shared" si="0"/>
        <v>7</v>
      </c>
      <c r="T13" s="19">
        <f t="shared" si="0"/>
        <v>6</v>
      </c>
      <c r="U13" s="19">
        <f t="shared" si="0"/>
        <v>5</v>
      </c>
      <c r="V13" s="19">
        <f t="shared" si="0"/>
        <v>7</v>
      </c>
      <c r="W13" s="19">
        <f t="shared" si="0"/>
        <v>5</v>
      </c>
      <c r="X13" s="19">
        <f t="shared" si="0"/>
        <v>5</v>
      </c>
      <c r="Y13" s="19"/>
      <c r="Z13" s="19">
        <f t="shared" si="0"/>
        <v>6</v>
      </c>
      <c r="AA13" s="19">
        <f t="shared" si="0"/>
        <v>5</v>
      </c>
      <c r="AB13" s="19">
        <f t="shared" ref="AB13" si="1">COUNT(AB3:AB12)</f>
        <v>6</v>
      </c>
      <c r="AC13" s="19">
        <f t="shared" ref="AC13" si="2">COUNT(AC3:AC12)</f>
        <v>7</v>
      </c>
      <c r="AD13" s="19">
        <f t="shared" ref="AD13" si="3">COUNT(AD3:AD12)</f>
        <v>5</v>
      </c>
      <c r="AE13" s="19">
        <f t="shared" ref="AE13" si="4">COUNT(AE3:AE12)</f>
        <v>6</v>
      </c>
      <c r="AF13" s="19">
        <f t="shared" ref="AF13" si="5">COUNT(AF3:AF12)</f>
        <v>5</v>
      </c>
      <c r="AG13" s="19">
        <f t="shared" ref="AG13" si="6">COUNT(AG3:AG12)</f>
        <v>6</v>
      </c>
      <c r="AH13" s="19"/>
      <c r="AI13" s="19">
        <f t="shared" ref="AI13" si="7">COUNT(AI3:AI12)</f>
        <v>2</v>
      </c>
      <c r="AJ13" s="19">
        <f t="shared" ref="AJ13:AO13" si="8">COUNT(AJ3:AJ12)</f>
        <v>2</v>
      </c>
      <c r="AK13" s="19">
        <f t="shared" si="8"/>
        <v>4</v>
      </c>
      <c r="AL13" s="19">
        <f t="shared" si="8"/>
        <v>3</v>
      </c>
      <c r="AM13" s="19">
        <f t="shared" si="8"/>
        <v>0</v>
      </c>
      <c r="AN13" s="19">
        <f t="shared" si="8"/>
        <v>4</v>
      </c>
      <c r="AO13" s="19">
        <f t="shared" si="8"/>
        <v>5</v>
      </c>
      <c r="AP13" s="20"/>
      <c r="AQ13" s="19">
        <f>SUM(C13:AD13)</f>
        <v>158</v>
      </c>
      <c r="AR13" s="26"/>
      <c r="AS13" s="26"/>
      <c r="AT13" s="91"/>
      <c r="AU13" s="29"/>
      <c r="AV13" s="74">
        <f>AQ13/AX2</f>
        <v>4.6470588235294121</v>
      </c>
      <c r="AW13" s="75">
        <f>AV13/9</f>
        <v>0.5163398692810458</v>
      </c>
      <c r="AY13" s="1"/>
    </row>
    <row r="14" spans="1:51" ht="6" customHeight="1" x14ac:dyDescent="0.35">
      <c r="A14" s="59"/>
      <c r="B14" s="78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Q14" s="60"/>
      <c r="AR14" s="60"/>
      <c r="AS14" s="60"/>
      <c r="AT14" s="60"/>
      <c r="AU14" s="60"/>
      <c r="AV14" s="60"/>
      <c r="AW14" s="60"/>
    </row>
    <row r="15" spans="1:51" s="10" customFormat="1" ht="21" customHeight="1" x14ac:dyDescent="0.4">
      <c r="A15" s="52"/>
      <c r="B15" s="7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11"/>
      <c r="AQ15" s="27"/>
      <c r="AR15" s="27"/>
      <c r="AS15" s="27"/>
      <c r="AT15" s="23" t="s">
        <v>9</v>
      </c>
      <c r="AU15" s="23"/>
      <c r="AV15" s="23" t="s">
        <v>16</v>
      </c>
      <c r="AW15" s="53"/>
    </row>
    <row r="16" spans="1:51" ht="21" customHeight="1" x14ac:dyDescent="0.4">
      <c r="A16" s="92" t="s">
        <v>10</v>
      </c>
      <c r="B16" s="85"/>
      <c r="C16" s="8">
        <v>2.63</v>
      </c>
      <c r="D16" s="8" t="s">
        <v>19</v>
      </c>
      <c r="E16" s="8">
        <v>2.83</v>
      </c>
      <c r="F16" s="8" t="s">
        <v>19</v>
      </c>
      <c r="G16" s="8">
        <v>3.27</v>
      </c>
      <c r="H16" s="31">
        <v>3.13</v>
      </c>
      <c r="I16" s="8">
        <v>3.53</v>
      </c>
      <c r="J16" s="8">
        <v>3.95</v>
      </c>
      <c r="K16" s="8">
        <v>4.2300000000000004</v>
      </c>
      <c r="L16" s="8">
        <v>4.4400000000000004</v>
      </c>
      <c r="M16" s="31">
        <v>3.25</v>
      </c>
      <c r="N16" s="8">
        <v>4.3</v>
      </c>
      <c r="O16" s="31">
        <v>3.8</v>
      </c>
      <c r="P16" s="8">
        <v>3.25</v>
      </c>
      <c r="Q16" s="8">
        <v>4.7</v>
      </c>
      <c r="R16" s="31">
        <v>3.06</v>
      </c>
      <c r="S16" s="8">
        <v>5.42</v>
      </c>
      <c r="T16" s="8">
        <v>5.7</v>
      </c>
      <c r="U16" s="8">
        <v>5.15</v>
      </c>
      <c r="V16" s="8">
        <v>4.4000000000000004</v>
      </c>
      <c r="W16" s="8">
        <v>2.83</v>
      </c>
      <c r="X16" s="8">
        <v>4</v>
      </c>
      <c r="Y16" s="8" t="s">
        <v>19</v>
      </c>
      <c r="Z16" s="8">
        <v>5.32</v>
      </c>
      <c r="AA16" s="8">
        <v>4.38</v>
      </c>
      <c r="AB16" s="8">
        <v>2.17</v>
      </c>
      <c r="AC16" s="8">
        <v>4.58</v>
      </c>
      <c r="AD16" s="8">
        <v>4.32</v>
      </c>
      <c r="AE16" s="8">
        <v>5.87</v>
      </c>
      <c r="AF16" s="8">
        <v>1.95</v>
      </c>
      <c r="AG16" s="8">
        <v>2.72</v>
      </c>
      <c r="AH16" s="8" t="s">
        <v>19</v>
      </c>
      <c r="AI16" s="8">
        <v>3.65</v>
      </c>
      <c r="AJ16" s="8">
        <v>4.4000000000000004</v>
      </c>
      <c r="AK16" s="8">
        <v>4.2300000000000004</v>
      </c>
      <c r="AL16" s="8">
        <v>3.83</v>
      </c>
      <c r="AM16" s="8" t="s">
        <v>19</v>
      </c>
      <c r="AN16" s="8">
        <v>2.9</v>
      </c>
      <c r="AO16" s="8">
        <v>3.43</v>
      </c>
      <c r="AP16" s="69"/>
      <c r="AQ16" s="62"/>
      <c r="AR16" s="62"/>
      <c r="AS16" s="63"/>
      <c r="AT16" s="17">
        <f>SUM(C16:AO16)</f>
        <v>131.62000000000003</v>
      </c>
      <c r="AU16" s="88"/>
      <c r="AV16" s="17">
        <f>AT16/AX2</f>
        <v>3.8711764705882361</v>
      </c>
      <c r="AW16" s="70"/>
    </row>
    <row r="17" spans="1:49" ht="21" customHeight="1" x14ac:dyDescent="0.4">
      <c r="A17" s="92" t="s">
        <v>17</v>
      </c>
      <c r="B17" s="85"/>
      <c r="C17" s="8">
        <v>30.6</v>
      </c>
      <c r="D17" s="8" t="s">
        <v>19</v>
      </c>
      <c r="E17" s="8">
        <v>30</v>
      </c>
      <c r="F17" s="8" t="s">
        <v>19</v>
      </c>
      <c r="G17" s="8">
        <v>28.4</v>
      </c>
      <c r="H17" s="31">
        <v>31.2</v>
      </c>
      <c r="I17" s="8">
        <v>29</v>
      </c>
      <c r="J17" s="8">
        <v>28.6</v>
      </c>
      <c r="K17" s="8">
        <v>29.8</v>
      </c>
      <c r="L17" s="8">
        <v>30.2</v>
      </c>
      <c r="M17" s="31">
        <v>28.8</v>
      </c>
      <c r="N17" s="8">
        <v>30.1</v>
      </c>
      <c r="O17" s="31">
        <v>29.7</v>
      </c>
      <c r="P17" s="8">
        <v>29</v>
      </c>
      <c r="Q17" s="8">
        <v>29.5</v>
      </c>
      <c r="R17" s="31">
        <v>31.9</v>
      </c>
      <c r="S17" s="8">
        <v>28.6</v>
      </c>
      <c r="T17" s="8">
        <v>29.7</v>
      </c>
      <c r="U17" s="8">
        <v>28</v>
      </c>
      <c r="V17" s="8">
        <v>26.5</v>
      </c>
      <c r="W17" s="8">
        <v>33.1</v>
      </c>
      <c r="X17" s="8">
        <v>30.3</v>
      </c>
      <c r="Y17" s="8" t="s">
        <v>19</v>
      </c>
      <c r="Z17" s="8">
        <v>29.7</v>
      </c>
      <c r="AA17" s="8">
        <v>32.1</v>
      </c>
      <c r="AB17" s="8">
        <v>29.2</v>
      </c>
      <c r="AC17" s="8">
        <v>30.5</v>
      </c>
      <c r="AD17" s="8">
        <v>29.2</v>
      </c>
      <c r="AE17" s="8">
        <v>29.1</v>
      </c>
      <c r="AF17" s="8">
        <v>29.5</v>
      </c>
      <c r="AG17" s="8">
        <v>33.1</v>
      </c>
      <c r="AH17" s="8" t="s">
        <v>19</v>
      </c>
      <c r="AI17" s="8">
        <v>30.1</v>
      </c>
      <c r="AJ17" s="8">
        <v>29.6</v>
      </c>
      <c r="AK17" s="8">
        <v>29.5</v>
      </c>
      <c r="AL17" s="8">
        <v>30</v>
      </c>
      <c r="AM17" s="8" t="s">
        <v>19</v>
      </c>
      <c r="AN17" s="8">
        <v>30.7</v>
      </c>
      <c r="AO17" s="8">
        <v>28</v>
      </c>
      <c r="AP17" s="69"/>
      <c r="AQ17" s="65"/>
      <c r="AR17" s="65"/>
      <c r="AS17" s="66"/>
      <c r="AT17" s="17">
        <f>AVERAGE(C17:AO17)</f>
        <v>29.802941176470593</v>
      </c>
      <c r="AU17" s="89"/>
      <c r="AV17" s="18">
        <f>AT19/AT16</f>
        <v>29.718127944081438</v>
      </c>
      <c r="AW17" s="71"/>
    </row>
    <row r="18" spans="1:49" ht="21" customHeight="1" x14ac:dyDescent="0.4">
      <c r="A18" s="92" t="s">
        <v>18</v>
      </c>
      <c r="B18" s="85"/>
      <c r="C18" s="7">
        <v>179</v>
      </c>
      <c r="D18" s="7" t="s">
        <v>19</v>
      </c>
      <c r="E18" s="7">
        <v>587</v>
      </c>
      <c r="F18" s="7" t="s">
        <v>19</v>
      </c>
      <c r="G18" s="7">
        <v>866</v>
      </c>
      <c r="H18" s="32">
        <v>352</v>
      </c>
      <c r="I18" s="7">
        <v>1050</v>
      </c>
      <c r="J18" s="7">
        <v>1203</v>
      </c>
      <c r="K18" s="7">
        <v>1197</v>
      </c>
      <c r="L18" s="7">
        <v>1409</v>
      </c>
      <c r="M18" s="32">
        <v>1050</v>
      </c>
      <c r="N18" s="7">
        <v>882</v>
      </c>
      <c r="O18" s="32">
        <v>1259</v>
      </c>
      <c r="P18" s="7">
        <v>1105</v>
      </c>
      <c r="Q18" s="7">
        <v>1568</v>
      </c>
      <c r="R18" s="32">
        <v>357</v>
      </c>
      <c r="S18" s="7">
        <v>1463</v>
      </c>
      <c r="T18" s="7">
        <v>2065</v>
      </c>
      <c r="U18" s="7">
        <v>1867</v>
      </c>
      <c r="V18" s="7">
        <v>1698</v>
      </c>
      <c r="W18" s="7">
        <v>325</v>
      </c>
      <c r="X18" s="7">
        <v>1353</v>
      </c>
      <c r="Y18" s="7" t="s">
        <v>19</v>
      </c>
      <c r="Z18" s="7">
        <v>1610</v>
      </c>
      <c r="AA18" s="7">
        <v>383</v>
      </c>
      <c r="AB18" s="7">
        <v>572</v>
      </c>
      <c r="AC18" s="7">
        <v>1160</v>
      </c>
      <c r="AD18" s="7">
        <v>1206</v>
      </c>
      <c r="AE18" s="7">
        <v>2175</v>
      </c>
      <c r="AF18" s="7">
        <v>454</v>
      </c>
      <c r="AG18" s="7">
        <v>225</v>
      </c>
      <c r="AH18" s="7" t="s">
        <v>19</v>
      </c>
      <c r="AI18" s="7">
        <v>934</v>
      </c>
      <c r="AJ18" s="7">
        <v>1301</v>
      </c>
      <c r="AK18" s="7">
        <v>1275</v>
      </c>
      <c r="AL18" s="7">
        <v>978</v>
      </c>
      <c r="AM18" s="7" t="s">
        <v>19</v>
      </c>
      <c r="AN18" s="7">
        <v>348</v>
      </c>
      <c r="AO18" s="7">
        <v>1038</v>
      </c>
      <c r="AP18" s="69"/>
      <c r="AQ18" s="65"/>
      <c r="AR18" s="65"/>
      <c r="AS18" s="66"/>
      <c r="AT18" s="16">
        <f>SUM(C18:AO18)</f>
        <v>35494</v>
      </c>
      <c r="AU18" s="90"/>
      <c r="AV18" s="17">
        <f>AT18/AX2</f>
        <v>1043.9411764705883</v>
      </c>
      <c r="AW18" s="72"/>
    </row>
    <row r="19" spans="1:49" ht="21" customHeight="1" x14ac:dyDescent="0.4">
      <c r="A19" s="92" t="s">
        <v>11</v>
      </c>
      <c r="B19" s="85"/>
      <c r="C19" s="7">
        <v>80.5</v>
      </c>
      <c r="D19" s="7" t="s">
        <v>19</v>
      </c>
      <c r="E19" s="7">
        <v>85</v>
      </c>
      <c r="F19" s="7" t="s">
        <v>19</v>
      </c>
      <c r="G19" s="7">
        <v>93</v>
      </c>
      <c r="H19" s="32">
        <v>98</v>
      </c>
      <c r="I19" s="7">
        <v>102</v>
      </c>
      <c r="J19" s="7">
        <v>113</v>
      </c>
      <c r="K19" s="7">
        <v>126</v>
      </c>
      <c r="L19" s="7">
        <v>134</v>
      </c>
      <c r="M19" s="32">
        <v>94</v>
      </c>
      <c r="N19" s="7">
        <v>130</v>
      </c>
      <c r="O19" s="32">
        <v>113</v>
      </c>
      <c r="P19" s="7">
        <v>94</v>
      </c>
      <c r="Q19" s="7">
        <v>138.5</v>
      </c>
      <c r="R19" s="32">
        <v>98</v>
      </c>
      <c r="S19" s="7">
        <v>155</v>
      </c>
      <c r="T19" s="7">
        <v>169</v>
      </c>
      <c r="U19" s="7">
        <v>145</v>
      </c>
      <c r="V19" s="7">
        <v>117</v>
      </c>
      <c r="W19" s="7">
        <v>94</v>
      </c>
      <c r="X19" s="7">
        <v>121</v>
      </c>
      <c r="Y19" s="7" t="s">
        <v>19</v>
      </c>
      <c r="Z19" s="7">
        <v>158</v>
      </c>
      <c r="AA19" s="7">
        <v>141</v>
      </c>
      <c r="AB19" s="7">
        <v>63.5</v>
      </c>
      <c r="AC19" s="7">
        <v>140</v>
      </c>
      <c r="AD19" s="7">
        <v>126</v>
      </c>
      <c r="AE19" s="7">
        <v>171</v>
      </c>
      <c r="AF19" s="7">
        <v>57</v>
      </c>
      <c r="AG19" s="7">
        <v>90</v>
      </c>
      <c r="AH19" s="7" t="s">
        <v>19</v>
      </c>
      <c r="AI19" s="7">
        <v>110</v>
      </c>
      <c r="AJ19" s="7">
        <v>130</v>
      </c>
      <c r="AK19" s="7">
        <v>125</v>
      </c>
      <c r="AL19" s="7">
        <v>115</v>
      </c>
      <c r="AM19" s="7" t="s">
        <v>19</v>
      </c>
      <c r="AN19" s="7">
        <v>89</v>
      </c>
      <c r="AO19" s="7">
        <v>96</v>
      </c>
      <c r="AP19" s="64"/>
      <c r="AQ19" s="67"/>
      <c r="AR19" s="67"/>
      <c r="AS19" s="68"/>
      <c r="AT19" s="16">
        <f>SUM(C19:AO19)</f>
        <v>3911.5</v>
      </c>
      <c r="AU19" s="90"/>
      <c r="AV19" s="17">
        <f>AT19/AX2</f>
        <v>115.04411764705883</v>
      </c>
      <c r="AW19" s="73"/>
    </row>
    <row r="20" spans="1:49" ht="6" customHeight="1" thickBot="1" x14ac:dyDescent="0.4">
      <c r="A20" s="54"/>
      <c r="B20" s="80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7"/>
      <c r="AW20" s="58"/>
    </row>
    <row r="22" spans="1:49" x14ac:dyDescent="0.35">
      <c r="C22" s="77"/>
      <c r="E22" s="22" t="s">
        <v>20</v>
      </c>
      <c r="F22" s="22"/>
    </row>
  </sheetData>
  <sortState ref="A3:AX11">
    <sortCondition descending="1" ref="AT3:AT11"/>
  </sortState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presentielijst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chrstijnen</dc:creator>
  <cp:lastModifiedBy>chrstijnen</cp:lastModifiedBy>
  <cp:lastPrinted>2013-05-12T18:29:30Z</cp:lastPrinted>
  <dcterms:created xsi:type="dcterms:W3CDTF">2010-08-18T18:51:18Z</dcterms:created>
  <dcterms:modified xsi:type="dcterms:W3CDTF">2013-10-27T08:40:43Z</dcterms:modified>
</cp:coreProperties>
</file>