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presentielijst 2014" sheetId="4" r:id="rId1"/>
  </sheets>
  <calcPr calcId="145621"/>
</workbook>
</file>

<file path=xl/calcChain.xml><?xml version="1.0" encoding="utf-8"?>
<calcChain xmlns="http://schemas.openxmlformats.org/spreadsheetml/2006/main">
  <c r="AT9" i="4" l="1"/>
  <c r="AT8" i="4"/>
  <c r="AS4" i="4"/>
  <c r="AS5" i="4"/>
  <c r="AS6" i="4"/>
  <c r="AS7" i="4"/>
  <c r="AS8" i="4"/>
  <c r="AS9" i="4"/>
  <c r="AS10" i="4"/>
  <c r="AL18" i="4" l="1"/>
  <c r="Z18" i="4" l="1"/>
  <c r="Y18" i="4" l="1"/>
  <c r="W18" i="4" l="1"/>
  <c r="V18" i="4" l="1"/>
  <c r="U18" i="4" l="1"/>
  <c r="T18" i="4" l="1"/>
  <c r="S18" i="4" l="1"/>
  <c r="R18" i="4" l="1"/>
  <c r="P18" i="4" l="1"/>
  <c r="Q18" i="4"/>
  <c r="X18" i="4"/>
  <c r="AB18" i="4"/>
  <c r="AC18" i="4"/>
  <c r="AE18" i="4"/>
  <c r="AF18" i="4"/>
  <c r="AG18" i="4"/>
  <c r="AH18" i="4"/>
  <c r="AI18" i="4"/>
  <c r="AJ18" i="4"/>
  <c r="AK18" i="4"/>
  <c r="O18" i="4" l="1"/>
  <c r="N18" i="4" l="1"/>
  <c r="M18" i="4" l="1"/>
  <c r="L18" i="4" l="1"/>
  <c r="K18" i="4" l="1"/>
  <c r="J18" i="4" l="1"/>
  <c r="I18" i="4" l="1"/>
  <c r="H18" i="4" l="1"/>
  <c r="G18" i="4" l="1"/>
  <c r="F18" i="4" l="1"/>
  <c r="E18" i="4" l="1"/>
  <c r="AN9" i="4" l="1"/>
  <c r="AN7" i="4"/>
  <c r="AT7" i="4" s="1"/>
  <c r="AN6" i="4"/>
  <c r="AT6" i="4" s="1"/>
  <c r="AN8" i="4"/>
  <c r="D18" i="4"/>
  <c r="AP9" i="4" l="1"/>
  <c r="AQ9" i="4" s="1"/>
  <c r="C18" i="4" l="1"/>
  <c r="H12" i="4" l="1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Q19" i="4" l="1"/>
  <c r="AQ17" i="4"/>
  <c r="AQ16" i="4"/>
  <c r="AQ15" i="4"/>
  <c r="AL12" i="4"/>
  <c r="AK12" i="4" l="1"/>
  <c r="AI12" i="4" l="1"/>
  <c r="AJ12" i="4"/>
  <c r="AN4" i="4" l="1"/>
  <c r="AT4" i="4" s="1"/>
  <c r="AN5" i="4"/>
  <c r="AT5" i="4" s="1"/>
  <c r="AN10" i="4"/>
  <c r="AT10" i="4" s="1"/>
  <c r="AN3" i="4"/>
  <c r="AT3" i="4" s="1"/>
  <c r="AP10" i="4" l="1"/>
  <c r="AP8" i="4"/>
  <c r="AP7" i="4"/>
  <c r="AP6" i="4"/>
  <c r="AP4" i="4"/>
  <c r="AP5" i="4"/>
  <c r="AP3" i="4" l="1"/>
  <c r="AQ3" i="4" s="1"/>
  <c r="AS17" i="4" l="1"/>
  <c r="AQ7" i="4"/>
  <c r="AQ6" i="4"/>
  <c r="AQ10" i="4" l="1"/>
  <c r="AQ8" i="4"/>
  <c r="AQ5" i="4"/>
  <c r="AQ4" i="4"/>
  <c r="AS3" i="4" l="1"/>
  <c r="AS19" i="4" l="1"/>
  <c r="C12" i="4" l="1"/>
  <c r="D12" i="4"/>
  <c r="E12" i="4"/>
  <c r="F12" i="4"/>
  <c r="G12" i="4"/>
  <c r="AN12" i="4" l="1"/>
  <c r="AS12" i="4" s="1"/>
  <c r="AT12" i="4" s="1"/>
  <c r="AS15" i="4"/>
  <c r="AS16" i="4" s="1"/>
</calcChain>
</file>

<file path=xl/sharedStrings.xml><?xml version="1.0" encoding="utf-8"?>
<sst xmlns="http://schemas.openxmlformats.org/spreadsheetml/2006/main" count="28" uniqueCount="26">
  <si>
    <t>Christian</t>
  </si>
  <si>
    <t>Pieter</t>
  </si>
  <si>
    <t>Nic</t>
  </si>
  <si>
    <t>Jack</t>
  </si>
  <si>
    <t>Joshua</t>
  </si>
  <si>
    <t>Febian</t>
  </si>
  <si>
    <t>Arnaud</t>
  </si>
  <si>
    <t>naam</t>
  </si>
  <si>
    <t>totaal</t>
  </si>
  <si>
    <t>totaal tijd</t>
  </si>
  <si>
    <t>totaal kilometers</t>
  </si>
  <si>
    <t>gem km per rit</t>
  </si>
  <si>
    <t xml:space="preserve">aantal tochten </t>
  </si>
  <si>
    <t>% v.d. verr tochten</t>
  </si>
  <si>
    <t>totaal aantal deelnemers</t>
  </si>
  <si>
    <t>gemiddelde</t>
  </si>
  <si>
    <t xml:space="preserve">gem snelheid </t>
  </si>
  <si>
    <t xml:space="preserve">hoogtemeters per rit </t>
  </si>
  <si>
    <t>tijdens de tocht afgedraaid</t>
  </si>
  <si>
    <t>.</t>
  </si>
  <si>
    <t>km extra ritten</t>
  </si>
  <si>
    <t>km zaterd. Tochten</t>
  </si>
  <si>
    <t>totaal km</t>
  </si>
  <si>
    <t>HM index (hm per km)</t>
  </si>
  <si>
    <t>presentielijst groepstochten 2015</t>
  </si>
  <si>
    <t>Roger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</si>
</sst>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omic Sans MS"/>
      <family val="4"/>
    </font>
    <font>
      <sz val="9"/>
      <color theme="0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9"/>
      <color theme="0"/>
      <name val="Comic Sans MS"/>
      <family val="4"/>
    </font>
    <font>
      <b/>
      <sz val="11"/>
      <color theme="0"/>
      <name val="Comic Sans MS"/>
      <family val="4"/>
    </font>
    <font>
      <sz val="11"/>
      <color theme="0"/>
      <name val="Comic Sans MS"/>
      <family val="4"/>
    </font>
    <font>
      <sz val="10"/>
      <color theme="0"/>
      <name val="Comic Sans MS"/>
      <family val="4"/>
    </font>
    <font>
      <b/>
      <sz val="9"/>
      <color theme="1"/>
      <name val="Comic Sans MS"/>
      <family val="4"/>
    </font>
    <font>
      <sz val="28"/>
      <color theme="1"/>
      <name val="Comic Sans MS"/>
      <family val="4"/>
    </font>
    <font>
      <sz val="10"/>
      <name val="Comic Sans MS"/>
      <family val="4"/>
    </font>
    <font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rgb="FF4153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C99F6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0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34" borderId="10" xfId="0" applyNumberFormat="1" applyFont="1" applyFill="1" applyBorder="1" applyAlignment="1">
      <alignment horizontal="center"/>
    </xf>
    <xf numFmtId="2" fontId="21" fillId="34" borderId="10" xfId="0" applyNumberFormat="1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0" fontId="18" fillId="33" borderId="0" xfId="0" applyFont="1" applyFill="1" applyBorder="1"/>
    <xf numFmtId="0" fontId="19" fillId="33" borderId="0" xfId="0" applyFont="1" applyFill="1" applyBorder="1" applyAlignment="1">
      <alignment horizontal="center"/>
    </xf>
    <xf numFmtId="0" fontId="19" fillId="33" borderId="17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2" fontId="23" fillId="35" borderId="14" xfId="0" applyNumberFormat="1" applyFont="1" applyFill="1" applyBorder="1" applyAlignment="1">
      <alignment horizontal="center"/>
    </xf>
    <xf numFmtId="0" fontId="23" fillId="35" borderId="11" xfId="0" applyFont="1" applyFill="1" applyBorder="1" applyAlignment="1">
      <alignment horizontal="center"/>
    </xf>
    <xf numFmtId="2" fontId="23" fillId="35" borderId="11" xfId="0" applyNumberFormat="1" applyFont="1" applyFill="1" applyBorder="1" applyAlignment="1">
      <alignment horizontal="center"/>
    </xf>
    <xf numFmtId="2" fontId="23" fillId="35" borderId="10" xfId="0" applyNumberFormat="1" applyFont="1" applyFill="1" applyBorder="1" applyAlignment="1">
      <alignment horizontal="center"/>
    </xf>
    <xf numFmtId="0" fontId="20" fillId="36" borderId="12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26" fillId="36" borderId="0" xfId="0" applyFont="1" applyFill="1" applyBorder="1" applyAlignment="1">
      <alignment horizontal="center"/>
    </xf>
    <xf numFmtId="0" fontId="23" fillId="33" borderId="13" xfId="0" applyFont="1" applyFill="1" applyBorder="1" applyAlignment="1">
      <alignment horizontal="center"/>
    </xf>
    <xf numFmtId="2" fontId="23" fillId="33" borderId="18" xfId="0" applyNumberFormat="1" applyFont="1" applyFill="1" applyBorder="1" applyAlignment="1">
      <alignment horizontal="center"/>
    </xf>
    <xf numFmtId="0" fontId="27" fillId="33" borderId="0" xfId="0" applyFont="1" applyFill="1" applyBorder="1" applyAlignment="1">
      <alignment horizontal="center" vertical="center"/>
    </xf>
    <xf numFmtId="0" fontId="26" fillId="36" borderId="0" xfId="0" applyFont="1" applyFill="1" applyBorder="1" applyAlignment="1">
      <alignment horizontal="center" wrapText="1" shrinkToFit="1"/>
    </xf>
    <xf numFmtId="2" fontId="23" fillId="35" borderId="15" xfId="0" applyNumberFormat="1" applyFont="1" applyFill="1" applyBorder="1" applyAlignment="1">
      <alignment horizontal="center"/>
    </xf>
    <xf numFmtId="0" fontId="23" fillId="33" borderId="18" xfId="0" applyFont="1" applyFill="1" applyBorder="1" applyAlignment="1">
      <alignment horizontal="center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28" fillId="0" borderId="19" xfId="0" applyFont="1" applyBorder="1" applyAlignment="1">
      <alignment horizontal="left" vertical="center"/>
    </xf>
    <xf numFmtId="0" fontId="19" fillId="0" borderId="19" xfId="0" applyFont="1" applyBorder="1" applyAlignment="1"/>
    <xf numFmtId="0" fontId="19" fillId="33" borderId="19" xfId="0" applyFont="1" applyFill="1" applyBorder="1" applyAlignment="1">
      <alignment horizontal="center"/>
    </xf>
    <xf numFmtId="0" fontId="18" fillId="0" borderId="19" xfId="0" applyFont="1" applyBorder="1"/>
    <xf numFmtId="0" fontId="26" fillId="36" borderId="20" xfId="0" applyFont="1" applyFill="1" applyBorder="1"/>
    <xf numFmtId="0" fontId="20" fillId="33" borderId="21" xfId="0" applyFont="1" applyFill="1" applyBorder="1" applyAlignment="1">
      <alignment horizontal="center" textRotation="90"/>
    </xf>
    <xf numFmtId="0" fontId="26" fillId="36" borderId="21" xfId="0" applyFont="1" applyFill="1" applyBorder="1" applyAlignment="1">
      <alignment horizontal="center" wrapText="1"/>
    </xf>
    <xf numFmtId="0" fontId="29" fillId="33" borderId="21" xfId="0" applyFont="1" applyFill="1" applyBorder="1" applyAlignment="1">
      <alignment horizontal="center" wrapText="1"/>
    </xf>
    <xf numFmtId="0" fontId="26" fillId="36" borderId="22" xfId="0" applyFont="1" applyFill="1" applyBorder="1" applyAlignment="1">
      <alignment horizontal="center" wrapText="1"/>
    </xf>
    <xf numFmtId="0" fontId="24" fillId="35" borderId="23" xfId="0" applyFont="1" applyFill="1" applyBorder="1" applyAlignment="1">
      <alignment vertical="top" wrapText="1"/>
    </xf>
    <xf numFmtId="10" fontId="23" fillId="35" borderId="24" xfId="0" applyNumberFormat="1" applyFont="1" applyFill="1" applyBorder="1" applyAlignment="1">
      <alignment horizontal="center"/>
    </xf>
    <xf numFmtId="0" fontId="24" fillId="35" borderId="25" xfId="0" applyFont="1" applyFill="1" applyBorder="1" applyAlignment="1">
      <alignment vertical="top" wrapText="1"/>
    </xf>
    <xf numFmtId="0" fontId="24" fillId="33" borderId="26" xfId="0" applyFont="1" applyFill="1" applyBorder="1" applyAlignment="1">
      <alignment vertical="top" wrapText="1"/>
    </xf>
    <xf numFmtId="10" fontId="23" fillId="33" borderId="27" xfId="0" applyNumberFormat="1" applyFont="1" applyFill="1" applyBorder="1" applyAlignment="1">
      <alignment horizontal="center"/>
    </xf>
    <xf numFmtId="0" fontId="24" fillId="36" borderId="28" xfId="0" applyFont="1" applyFill="1" applyBorder="1" applyAlignment="1">
      <alignment vertical="center" wrapText="1"/>
    </xf>
    <xf numFmtId="0" fontId="20" fillId="33" borderId="28" xfId="0" applyFont="1" applyFill="1" applyBorder="1" applyAlignment="1">
      <alignment vertical="top" wrapText="1"/>
    </xf>
    <xf numFmtId="0" fontId="26" fillId="36" borderId="29" xfId="0" applyFont="1" applyFill="1" applyBorder="1" applyAlignment="1">
      <alignment horizontal="center" wrapText="1" shrinkToFit="1"/>
    </xf>
    <xf numFmtId="0" fontId="19" fillId="37" borderId="31" xfId="0" applyFont="1" applyFill="1" applyBorder="1"/>
    <xf numFmtId="0" fontId="19" fillId="37" borderId="19" xfId="0" applyFont="1" applyFill="1" applyBorder="1" applyAlignment="1">
      <alignment horizontal="center"/>
    </xf>
    <xf numFmtId="16" fontId="19" fillId="37" borderId="19" xfId="0" applyNumberFormat="1" applyFont="1" applyFill="1" applyBorder="1" applyAlignment="1">
      <alignment horizontal="center"/>
    </xf>
    <xf numFmtId="0" fontId="18" fillId="37" borderId="19" xfId="0" applyFont="1" applyFill="1" applyBorder="1"/>
    <xf numFmtId="0" fontId="18" fillId="37" borderId="32" xfId="0" applyFont="1" applyFill="1" applyBorder="1"/>
    <xf numFmtId="0" fontId="20" fillId="37" borderId="28" xfId="0" applyFont="1" applyFill="1" applyBorder="1" applyAlignment="1">
      <alignment vertical="top" wrapText="1"/>
    </xf>
    <xf numFmtId="0" fontId="19" fillId="37" borderId="10" xfId="0" applyFont="1" applyFill="1" applyBorder="1" applyAlignment="1">
      <alignment horizontal="center"/>
    </xf>
    <xf numFmtId="0" fontId="19" fillId="35" borderId="14" xfId="0" applyFont="1" applyFill="1" applyBorder="1" applyAlignment="1">
      <alignment horizontal="center"/>
    </xf>
    <xf numFmtId="0" fontId="21" fillId="33" borderId="33" xfId="0" applyFont="1" applyFill="1" applyBorder="1" applyAlignment="1">
      <alignment horizontal="center"/>
    </xf>
    <xf numFmtId="0" fontId="21" fillId="33" borderId="34" xfId="0" applyFont="1" applyFill="1" applyBorder="1" applyAlignment="1">
      <alignment horizontal="center"/>
    </xf>
    <xf numFmtId="0" fontId="21" fillId="33" borderId="35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35" xfId="0" applyNumberFormat="1" applyFont="1" applyFill="1" applyBorder="1" applyAlignment="1">
      <alignment horizontal="center"/>
    </xf>
    <xf numFmtId="0" fontId="22" fillId="33" borderId="36" xfId="0" applyFont="1" applyFill="1" applyBorder="1" applyAlignment="1">
      <alignment horizontal="center"/>
    </xf>
    <xf numFmtId="2" fontId="22" fillId="33" borderId="37" xfId="0" applyNumberFormat="1" applyFont="1" applyFill="1" applyBorder="1" applyAlignment="1">
      <alignment horizontal="center"/>
    </xf>
    <xf numFmtId="0" fontId="22" fillId="33" borderId="37" xfId="0" applyFont="1" applyFill="1" applyBorder="1" applyAlignment="1">
      <alignment horizontal="center"/>
    </xf>
    <xf numFmtId="0" fontId="22" fillId="33" borderId="30" xfId="0" applyFont="1" applyFill="1" applyBorder="1" applyAlignment="1">
      <alignment horizontal="center"/>
    </xf>
    <xf numFmtId="2" fontId="23" fillId="35" borderId="14" xfId="0" applyNumberFormat="1" applyFont="1" applyFill="1" applyBorder="1" applyAlignment="1">
      <alignment horizontal="center" vertical="center"/>
    </xf>
    <xf numFmtId="10" fontId="23" fillId="35" borderId="24" xfId="0" applyNumberFormat="1" applyFont="1" applyFill="1" applyBorder="1" applyAlignment="1">
      <alignment horizontal="center" vertical="center"/>
    </xf>
    <xf numFmtId="0" fontId="19" fillId="38" borderId="0" xfId="0" applyFont="1" applyFill="1" applyAlignment="1">
      <alignment horizontal="center"/>
    </xf>
    <xf numFmtId="0" fontId="20" fillId="37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 wrapText="1"/>
    </xf>
    <xf numFmtId="0" fontId="19" fillId="37" borderId="19" xfId="0" applyFont="1" applyFill="1" applyBorder="1"/>
    <xf numFmtId="0" fontId="26" fillId="37" borderId="38" xfId="0" applyFont="1" applyFill="1" applyBorder="1"/>
    <xf numFmtId="0" fontId="24" fillId="37" borderId="14" xfId="0" applyFont="1" applyFill="1" applyBorder="1" applyAlignment="1">
      <alignment vertical="top" wrapText="1"/>
    </xf>
    <xf numFmtId="0" fontId="24" fillId="37" borderId="34" xfId="0" applyFont="1" applyFill="1" applyBorder="1" applyAlignment="1">
      <alignment vertical="top" wrapText="1"/>
    </xf>
    <xf numFmtId="0" fontId="24" fillId="37" borderId="0" xfId="0" applyFont="1" applyFill="1" applyBorder="1" applyAlignment="1">
      <alignment vertical="center" wrapText="1"/>
    </xf>
    <xf numFmtId="0" fontId="25" fillId="37" borderId="0" xfId="0" applyFont="1" applyFill="1" applyBorder="1"/>
    <xf numFmtId="0" fontId="26" fillId="33" borderId="21" xfId="0" applyFont="1" applyFill="1" applyBorder="1" applyAlignment="1">
      <alignment horizontal="center" wrapText="1"/>
    </xf>
    <xf numFmtId="2" fontId="23" fillId="33" borderId="14" xfId="0" applyNumberFormat="1" applyFont="1" applyFill="1" applyBorder="1" applyAlignment="1">
      <alignment horizontal="center"/>
    </xf>
    <xf numFmtId="2" fontId="23" fillId="33" borderId="11" xfId="0" applyNumberFormat="1" applyFont="1" applyFill="1" applyBorder="1" applyAlignment="1">
      <alignment horizontal="center"/>
    </xf>
    <xf numFmtId="2" fontId="23" fillId="33" borderId="10" xfId="0" applyNumberFormat="1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18" fillId="33" borderId="39" xfId="0" applyFont="1" applyFill="1" applyBorder="1" applyAlignment="1">
      <alignment vertical="center"/>
    </xf>
    <xf numFmtId="0" fontId="24" fillId="36" borderId="28" xfId="0" applyFont="1" applyFill="1" applyBorder="1"/>
    <xf numFmtId="0" fontId="30" fillId="0" borderId="0" xfId="0" applyFont="1"/>
    <xf numFmtId="0" fontId="26" fillId="35" borderId="21" xfId="0" applyFont="1" applyFill="1" applyBorder="1" applyAlignment="1">
      <alignment horizontal="center" wrapText="1"/>
    </xf>
    <xf numFmtId="164" fontId="26" fillId="36" borderId="21" xfId="0" applyNumberFormat="1" applyFont="1" applyFill="1" applyBorder="1" applyAlignment="1">
      <alignment horizont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8BCDFF"/>
      <color rgb="FFB4B4B4"/>
      <color rgb="FF4153F9"/>
      <color rgb="FF7C99F6"/>
      <color rgb="FF7D6CFC"/>
      <color rgb="FFE23D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205741</xdr:colOff>
      <xdr:row>0</xdr:row>
      <xdr:rowOff>45720</xdr:rowOff>
    </xdr:from>
    <xdr:to>
      <xdr:col>0</xdr:col>
      <xdr:colOff>1295400</xdr:colOff>
      <xdr:row>0</xdr:row>
      <xdr:rowOff>1127759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1" y="45720"/>
          <a:ext cx="1089659" cy="1082039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pane xSplit="1" ySplit="2" topLeftCell="S12" activePane="bottomRight" state="frozen"/>
      <selection pane="topRight" activeCell="B1" sqref="B1"/>
      <selection pane="bottomLeft" activeCell="A3" sqref="A3"/>
      <selection pane="bottomRight" activeCell="AV8" sqref="AV8"/>
    </sheetView>
  </sheetViews>
  <sheetFormatPr defaultRowHeight="18" x14ac:dyDescent="0.35"/>
  <cols>
    <col min="1" max="1" width="22.5546875" style="2" bestFit="1" customWidth="1"/>
    <col min="2" max="2" width="1.109375" style="2" customWidth="1"/>
    <col min="3" max="3" width="5.77734375" style="3" customWidth="1"/>
    <col min="4" max="4" width="5.44140625" style="3" bestFit="1" customWidth="1"/>
    <col min="5" max="14" width="5.77734375" style="3" customWidth="1"/>
    <col min="15" max="15" width="5.44140625" style="3" bestFit="1" customWidth="1"/>
    <col min="16" max="21" width="5.77734375" style="3" customWidth="1"/>
    <col min="22" max="22" width="5.44140625" style="3" customWidth="1"/>
    <col min="23" max="23" width="5.21875" style="3" customWidth="1"/>
    <col min="24" max="24" width="5.44140625" style="3" customWidth="1"/>
    <col min="25" max="25" width="5.21875" style="3" customWidth="1"/>
    <col min="26" max="36" width="5.44140625" style="3" customWidth="1"/>
    <col min="37" max="37" width="5.21875" style="3" customWidth="1"/>
    <col min="38" max="38" width="5.44140625" style="3" customWidth="1"/>
    <col min="39" max="39" width="2.109375" style="11" customWidth="1"/>
    <col min="40" max="41" width="7.88671875" style="3" customWidth="1"/>
    <col min="42" max="43" width="8.6640625" style="3" customWidth="1"/>
    <col min="44" max="44" width="1" style="3" customWidth="1"/>
    <col min="45" max="45" width="10.5546875" style="1" customWidth="1"/>
    <col min="46" max="46" width="8.88671875" style="1" bestFit="1" customWidth="1"/>
    <col min="47" max="16384" width="8.88671875" style="1"/>
  </cols>
  <sheetData>
    <row r="1" spans="1:48" ht="91.8" customHeight="1" thickBot="1" x14ac:dyDescent="0.4">
      <c r="A1" s="30"/>
      <c r="B1" s="30"/>
      <c r="C1" s="31"/>
      <c r="D1" s="32"/>
      <c r="E1" s="33"/>
      <c r="F1" s="32" t="s">
        <v>24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4"/>
      <c r="AN1" s="31"/>
      <c r="AO1" s="31"/>
      <c r="AP1" s="31"/>
      <c r="AQ1" s="31"/>
      <c r="AR1" s="31"/>
      <c r="AS1" s="35"/>
      <c r="AT1" s="35"/>
    </row>
    <row r="2" spans="1:48" ht="187.2" customHeight="1" x14ac:dyDescent="0.4">
      <c r="A2" s="36" t="s">
        <v>7</v>
      </c>
      <c r="B2" s="75" t="s">
        <v>19</v>
      </c>
      <c r="C2" s="89">
        <v>42063</v>
      </c>
      <c r="D2" s="89">
        <v>42070</v>
      </c>
      <c r="E2" s="89">
        <v>42077</v>
      </c>
      <c r="F2" s="89">
        <v>42085</v>
      </c>
      <c r="G2" s="89">
        <v>42091</v>
      </c>
      <c r="H2" s="89">
        <v>42099</v>
      </c>
      <c r="I2" s="89">
        <v>42105</v>
      </c>
      <c r="J2" s="89">
        <v>42112</v>
      </c>
      <c r="K2" s="89">
        <v>42120</v>
      </c>
      <c r="L2" s="89">
        <v>42126</v>
      </c>
      <c r="M2" s="89">
        <v>42133</v>
      </c>
      <c r="N2" s="89">
        <v>42140</v>
      </c>
      <c r="O2" s="89">
        <v>42148</v>
      </c>
      <c r="P2" s="89">
        <v>42154</v>
      </c>
      <c r="Q2" s="89">
        <v>42161</v>
      </c>
      <c r="R2" s="89">
        <v>42169</v>
      </c>
      <c r="S2" s="89">
        <v>42175</v>
      </c>
      <c r="T2" s="89">
        <v>42182</v>
      </c>
      <c r="U2" s="89">
        <v>42189</v>
      </c>
      <c r="V2" s="89">
        <v>42196</v>
      </c>
      <c r="W2" s="89">
        <v>42203</v>
      </c>
      <c r="X2" s="89">
        <v>42211</v>
      </c>
      <c r="Y2" s="89">
        <v>42217</v>
      </c>
      <c r="Z2" s="89">
        <v>42224</v>
      </c>
      <c r="AA2" s="89">
        <v>42231</v>
      </c>
      <c r="AB2" s="89">
        <v>42238</v>
      </c>
      <c r="AC2" s="89">
        <v>42245</v>
      </c>
      <c r="AD2" s="89">
        <v>42252</v>
      </c>
      <c r="AE2" s="89">
        <v>42259</v>
      </c>
      <c r="AF2" s="89">
        <v>42266</v>
      </c>
      <c r="AG2" s="89">
        <v>42273</v>
      </c>
      <c r="AH2" s="89">
        <v>42280</v>
      </c>
      <c r="AI2" s="89">
        <v>42287</v>
      </c>
      <c r="AJ2" s="89">
        <v>42295</v>
      </c>
      <c r="AK2" s="89">
        <v>42301</v>
      </c>
      <c r="AL2" s="89">
        <v>42308</v>
      </c>
      <c r="AM2" s="37" t="s">
        <v>19</v>
      </c>
      <c r="AN2" s="38" t="s">
        <v>12</v>
      </c>
      <c r="AO2" s="39" t="s">
        <v>20</v>
      </c>
      <c r="AP2" s="38" t="s">
        <v>21</v>
      </c>
      <c r="AQ2" s="88" t="s">
        <v>22</v>
      </c>
      <c r="AR2" s="80" t="s">
        <v>19</v>
      </c>
      <c r="AS2" s="38" t="s">
        <v>11</v>
      </c>
      <c r="AT2" s="40" t="s">
        <v>13</v>
      </c>
      <c r="AU2" s="87">
        <v>34</v>
      </c>
    </row>
    <row r="3" spans="1:48" x14ac:dyDescent="0.35">
      <c r="A3" s="41" t="s">
        <v>0</v>
      </c>
      <c r="B3" s="76"/>
      <c r="C3" s="4">
        <v>100</v>
      </c>
      <c r="D3" s="4">
        <v>104</v>
      </c>
      <c r="E3" s="4">
        <v>102</v>
      </c>
      <c r="F3" s="4">
        <v>100</v>
      </c>
      <c r="G3" s="4">
        <v>74</v>
      </c>
      <c r="H3" s="4">
        <v>104</v>
      </c>
      <c r="I3" s="4">
        <v>91.5</v>
      </c>
      <c r="J3" s="4">
        <v>122</v>
      </c>
      <c r="K3" s="4"/>
      <c r="L3" s="4">
        <v>129</v>
      </c>
      <c r="M3" s="4">
        <v>130</v>
      </c>
      <c r="N3" s="4">
        <v>106</v>
      </c>
      <c r="O3" s="4">
        <v>151</v>
      </c>
      <c r="P3" s="4">
        <v>187</v>
      </c>
      <c r="Q3" s="4">
        <v>151</v>
      </c>
      <c r="R3" s="4">
        <v>125</v>
      </c>
      <c r="S3" s="4">
        <v>143</v>
      </c>
      <c r="T3" s="4">
        <v>105</v>
      </c>
      <c r="U3" s="4">
        <v>102</v>
      </c>
      <c r="V3" s="4">
        <v>159</v>
      </c>
      <c r="W3" s="4">
        <v>119</v>
      </c>
      <c r="X3" s="4">
        <v>116</v>
      </c>
      <c r="Y3" s="4">
        <v>118</v>
      </c>
      <c r="Z3" s="4">
        <v>134</v>
      </c>
      <c r="AA3" s="4"/>
      <c r="AB3" s="4">
        <v>156</v>
      </c>
      <c r="AC3" s="4">
        <v>133</v>
      </c>
      <c r="AD3" s="4"/>
      <c r="AE3" s="4">
        <v>110</v>
      </c>
      <c r="AF3" s="4">
        <v>92</v>
      </c>
      <c r="AG3" s="4">
        <v>115</v>
      </c>
      <c r="AH3" s="4">
        <v>103</v>
      </c>
      <c r="AI3" s="4">
        <v>113</v>
      </c>
      <c r="AJ3" s="4">
        <v>84</v>
      </c>
      <c r="AK3" s="4">
        <v>102</v>
      </c>
      <c r="AL3" s="4">
        <v>109</v>
      </c>
      <c r="AM3" s="12"/>
      <c r="AN3" s="56">
        <f>COUNT(C3:AM3)</f>
        <v>33</v>
      </c>
      <c r="AO3" s="6"/>
      <c r="AP3" s="28">
        <f>SUM(C3:AM3)-AO3</f>
        <v>3889.5</v>
      </c>
      <c r="AQ3" s="15">
        <f>AO3+AP3</f>
        <v>3889.5</v>
      </c>
      <c r="AR3" s="81"/>
      <c r="AS3" s="15">
        <f>AQ3/AN3</f>
        <v>117.86363636363636</v>
      </c>
      <c r="AT3" s="42">
        <f>AN3/AU2</f>
        <v>0.97058823529411764</v>
      </c>
    </row>
    <row r="4" spans="1:48" x14ac:dyDescent="0.35">
      <c r="A4" s="43" t="s">
        <v>1</v>
      </c>
      <c r="B4" s="76"/>
      <c r="C4" s="4">
        <v>100</v>
      </c>
      <c r="D4" s="4">
        <v>104</v>
      </c>
      <c r="E4" s="4">
        <v>102</v>
      </c>
      <c r="F4" s="4">
        <v>100</v>
      </c>
      <c r="G4" s="4">
        <v>74</v>
      </c>
      <c r="H4" s="4">
        <v>104</v>
      </c>
      <c r="I4" s="4">
        <v>91.5</v>
      </c>
      <c r="J4" s="4">
        <v>122</v>
      </c>
      <c r="K4" s="4"/>
      <c r="L4" s="4">
        <v>129</v>
      </c>
      <c r="M4" s="4">
        <v>130</v>
      </c>
      <c r="N4" s="4">
        <v>106</v>
      </c>
      <c r="O4" s="4">
        <v>151</v>
      </c>
      <c r="P4" s="4">
        <v>187</v>
      </c>
      <c r="Q4" s="4">
        <v>151</v>
      </c>
      <c r="R4" s="4">
        <v>125</v>
      </c>
      <c r="S4" s="4">
        <v>143</v>
      </c>
      <c r="T4" s="4">
        <v>105</v>
      </c>
      <c r="U4" s="4">
        <v>102</v>
      </c>
      <c r="V4" s="4">
        <v>159</v>
      </c>
      <c r="W4" s="4">
        <v>119</v>
      </c>
      <c r="X4" s="4">
        <v>116</v>
      </c>
      <c r="Y4" s="4">
        <v>118</v>
      </c>
      <c r="Z4" s="4">
        <v>134</v>
      </c>
      <c r="AA4" s="4"/>
      <c r="AB4" s="4">
        <v>156</v>
      </c>
      <c r="AC4" s="4">
        <v>133</v>
      </c>
      <c r="AD4" s="4"/>
      <c r="AE4" s="4">
        <v>110</v>
      </c>
      <c r="AF4" s="4">
        <v>92</v>
      </c>
      <c r="AG4" s="4">
        <v>115</v>
      </c>
      <c r="AH4" s="4"/>
      <c r="AI4" s="4">
        <v>113</v>
      </c>
      <c r="AJ4" s="4">
        <v>84</v>
      </c>
      <c r="AK4" s="4">
        <v>102</v>
      </c>
      <c r="AL4" s="4">
        <v>109</v>
      </c>
      <c r="AM4" s="12"/>
      <c r="AN4" s="56">
        <f>COUNT(C4:AM4)</f>
        <v>32</v>
      </c>
      <c r="AO4" s="6"/>
      <c r="AP4" s="28">
        <f>SUM(C4:AM4)-AO4</f>
        <v>3786.5</v>
      </c>
      <c r="AQ4" s="15">
        <f>AO4+AP4</f>
        <v>3786.5</v>
      </c>
      <c r="AR4" s="81"/>
      <c r="AS4" s="15">
        <f t="shared" ref="AS4:AS10" si="0">AQ4/AN4</f>
        <v>118.328125</v>
      </c>
      <c r="AT4" s="42">
        <f>AN4/AU2</f>
        <v>0.94117647058823528</v>
      </c>
    </row>
    <row r="5" spans="1:48" x14ac:dyDescent="0.35">
      <c r="A5" s="43" t="s">
        <v>2</v>
      </c>
      <c r="B5" s="76"/>
      <c r="C5" s="4">
        <v>100</v>
      </c>
      <c r="D5" s="4">
        <v>104</v>
      </c>
      <c r="E5" s="4">
        <v>102</v>
      </c>
      <c r="F5" s="4">
        <v>100</v>
      </c>
      <c r="G5" s="4">
        <v>74</v>
      </c>
      <c r="H5" s="4">
        <v>104</v>
      </c>
      <c r="I5" s="4"/>
      <c r="J5" s="4">
        <v>122</v>
      </c>
      <c r="K5" s="4">
        <v>74</v>
      </c>
      <c r="L5" s="4">
        <v>129</v>
      </c>
      <c r="M5" s="4">
        <v>130</v>
      </c>
      <c r="N5" s="4">
        <v>106</v>
      </c>
      <c r="O5" s="4"/>
      <c r="P5" s="4">
        <v>187</v>
      </c>
      <c r="Q5" s="4">
        <v>151</v>
      </c>
      <c r="R5" s="4"/>
      <c r="S5" s="4">
        <v>143</v>
      </c>
      <c r="T5" s="4">
        <v>105</v>
      </c>
      <c r="U5" s="4">
        <v>102</v>
      </c>
      <c r="V5" s="4">
        <v>159</v>
      </c>
      <c r="W5" s="4">
        <v>119</v>
      </c>
      <c r="X5" s="4">
        <v>116</v>
      </c>
      <c r="Y5" s="4"/>
      <c r="Z5" s="4"/>
      <c r="AA5" s="4"/>
      <c r="AB5" s="4"/>
      <c r="AC5" s="4"/>
      <c r="AD5" s="4"/>
      <c r="AE5" s="4">
        <v>110</v>
      </c>
      <c r="AF5" s="4">
        <v>92</v>
      </c>
      <c r="AG5" s="4">
        <v>115</v>
      </c>
      <c r="AH5" s="4">
        <v>103</v>
      </c>
      <c r="AI5" s="4">
        <v>113</v>
      </c>
      <c r="AJ5" s="4">
        <v>84</v>
      </c>
      <c r="AK5" s="4">
        <v>102</v>
      </c>
      <c r="AL5" s="4"/>
      <c r="AM5" s="13"/>
      <c r="AN5" s="56">
        <f>COUNT(C5:AM5)</f>
        <v>26</v>
      </c>
      <c r="AO5" s="6"/>
      <c r="AP5" s="28">
        <f>SUM(C5:AM5)-AO5</f>
        <v>2946</v>
      </c>
      <c r="AQ5" s="15">
        <f>AO5+AP5</f>
        <v>2946</v>
      </c>
      <c r="AR5" s="81"/>
      <c r="AS5" s="15">
        <f t="shared" si="0"/>
        <v>113.30769230769231</v>
      </c>
      <c r="AT5" s="42">
        <f>AN5/AU2</f>
        <v>0.76470588235294112</v>
      </c>
    </row>
    <row r="6" spans="1:48" x14ac:dyDescent="0.35">
      <c r="A6" s="43" t="s">
        <v>5</v>
      </c>
      <c r="B6" s="76"/>
      <c r="C6" s="4"/>
      <c r="D6" s="4"/>
      <c r="E6" s="4"/>
      <c r="F6" s="4">
        <v>100</v>
      </c>
      <c r="G6" s="4">
        <v>74</v>
      </c>
      <c r="H6" s="4">
        <v>104</v>
      </c>
      <c r="I6" s="4">
        <v>91.5</v>
      </c>
      <c r="J6" s="4">
        <v>122</v>
      </c>
      <c r="K6" s="4"/>
      <c r="L6" s="4">
        <v>129</v>
      </c>
      <c r="M6" s="4">
        <v>130</v>
      </c>
      <c r="N6" s="4">
        <v>106</v>
      </c>
      <c r="O6" s="4">
        <v>151</v>
      </c>
      <c r="P6" s="4">
        <v>187</v>
      </c>
      <c r="Q6" s="4">
        <v>151</v>
      </c>
      <c r="R6" s="4">
        <v>125</v>
      </c>
      <c r="S6" s="4">
        <v>143</v>
      </c>
      <c r="T6" s="4">
        <v>105</v>
      </c>
      <c r="U6" s="4"/>
      <c r="V6" s="4">
        <v>159</v>
      </c>
      <c r="W6" s="4">
        <v>119</v>
      </c>
      <c r="X6" s="4">
        <v>116</v>
      </c>
      <c r="Y6" s="4"/>
      <c r="Z6" s="4">
        <v>134</v>
      </c>
      <c r="AA6" s="4"/>
      <c r="AB6" s="4">
        <v>156</v>
      </c>
      <c r="AC6" s="4">
        <v>133</v>
      </c>
      <c r="AD6" s="4"/>
      <c r="AE6" s="4"/>
      <c r="AF6" s="4"/>
      <c r="AG6" s="4"/>
      <c r="AH6" s="4"/>
      <c r="AI6" s="4"/>
      <c r="AJ6" s="4">
        <v>84</v>
      </c>
      <c r="AK6" s="4"/>
      <c r="AL6" s="4">
        <v>109</v>
      </c>
      <c r="AM6" s="12"/>
      <c r="AN6" s="56">
        <f>COUNT(C6:AM6)</f>
        <v>22</v>
      </c>
      <c r="AO6" s="6"/>
      <c r="AP6" s="28">
        <f>SUM(C6:AM6)-AO6</f>
        <v>2728.5</v>
      </c>
      <c r="AQ6" s="15">
        <f>AO6+AP6</f>
        <v>2728.5</v>
      </c>
      <c r="AR6" s="81"/>
      <c r="AS6" s="15">
        <f t="shared" si="0"/>
        <v>124.02272727272727</v>
      </c>
      <c r="AT6" s="42">
        <f>AN6/AU2</f>
        <v>0.6470588235294118</v>
      </c>
    </row>
    <row r="7" spans="1:48" x14ac:dyDescent="0.35">
      <c r="A7" s="43" t="s">
        <v>4</v>
      </c>
      <c r="B7" s="76"/>
      <c r="C7" s="4"/>
      <c r="D7" s="4">
        <v>104</v>
      </c>
      <c r="E7" s="4">
        <v>102</v>
      </c>
      <c r="F7" s="4">
        <v>100</v>
      </c>
      <c r="G7" s="4">
        <v>74</v>
      </c>
      <c r="H7" s="4">
        <v>104</v>
      </c>
      <c r="I7" s="4">
        <v>91.5</v>
      </c>
      <c r="J7" s="4">
        <v>122</v>
      </c>
      <c r="K7" s="4">
        <v>74</v>
      </c>
      <c r="L7" s="4">
        <v>129</v>
      </c>
      <c r="M7" s="4">
        <v>130</v>
      </c>
      <c r="N7" s="4">
        <v>106</v>
      </c>
      <c r="O7" s="4">
        <v>151</v>
      </c>
      <c r="P7" s="4"/>
      <c r="Q7" s="4">
        <v>151</v>
      </c>
      <c r="R7" s="4"/>
      <c r="S7" s="4">
        <v>143</v>
      </c>
      <c r="T7" s="4">
        <v>105</v>
      </c>
      <c r="U7" s="4"/>
      <c r="V7" s="4">
        <v>45</v>
      </c>
      <c r="W7" s="4">
        <v>119</v>
      </c>
      <c r="X7" s="4"/>
      <c r="Y7" s="4"/>
      <c r="Z7" s="4">
        <v>134</v>
      </c>
      <c r="AA7" s="4"/>
      <c r="AB7" s="4"/>
      <c r="AC7" s="4"/>
      <c r="AD7" s="4"/>
      <c r="AE7" s="4">
        <v>110</v>
      </c>
      <c r="AF7" s="4">
        <v>92</v>
      </c>
      <c r="AG7" s="4">
        <v>115</v>
      </c>
      <c r="AH7" s="4">
        <v>103</v>
      </c>
      <c r="AI7" s="4">
        <v>113</v>
      </c>
      <c r="AJ7" s="4">
        <v>84</v>
      </c>
      <c r="AK7" s="4">
        <v>102</v>
      </c>
      <c r="AL7" s="4"/>
      <c r="AM7" s="12"/>
      <c r="AN7" s="56">
        <f>COUNT(C7:AM7)</f>
        <v>25</v>
      </c>
      <c r="AO7" s="6"/>
      <c r="AP7" s="28">
        <f>SUM(C7:AM7)-AO7</f>
        <v>2703.5</v>
      </c>
      <c r="AQ7" s="15">
        <f>AO7+AP7</f>
        <v>2703.5</v>
      </c>
      <c r="AR7" s="81"/>
      <c r="AS7" s="15">
        <f t="shared" si="0"/>
        <v>108.14</v>
      </c>
      <c r="AT7" s="42">
        <f>AN7/AU2</f>
        <v>0.73529411764705888</v>
      </c>
    </row>
    <row r="8" spans="1:48" x14ac:dyDescent="0.35">
      <c r="A8" s="43" t="s">
        <v>3</v>
      </c>
      <c r="B8" s="7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187</v>
      </c>
      <c r="Q8" s="4">
        <v>151</v>
      </c>
      <c r="R8" s="4"/>
      <c r="S8" s="4"/>
      <c r="T8" s="4">
        <v>105</v>
      </c>
      <c r="U8" s="4">
        <v>102</v>
      </c>
      <c r="V8" s="4">
        <v>159</v>
      </c>
      <c r="W8" s="4">
        <v>119</v>
      </c>
      <c r="X8" s="4">
        <v>116</v>
      </c>
      <c r="Y8" s="4">
        <v>118</v>
      </c>
      <c r="Z8" s="4">
        <v>134</v>
      </c>
      <c r="AA8" s="4"/>
      <c r="AB8" s="4">
        <v>156</v>
      </c>
      <c r="AC8" s="4">
        <v>133</v>
      </c>
      <c r="AD8" s="4"/>
      <c r="AE8" s="4">
        <v>110</v>
      </c>
      <c r="AF8" s="4">
        <v>92</v>
      </c>
      <c r="AG8" s="4">
        <v>115</v>
      </c>
      <c r="AH8" s="4">
        <v>103</v>
      </c>
      <c r="AI8" s="4">
        <v>113</v>
      </c>
      <c r="AJ8" s="4">
        <v>84</v>
      </c>
      <c r="AK8" s="4">
        <v>102</v>
      </c>
      <c r="AL8" s="4">
        <v>109</v>
      </c>
      <c r="AM8" s="12"/>
      <c r="AN8" s="56">
        <f>COUNT(C8:AM8)</f>
        <v>19</v>
      </c>
      <c r="AO8" s="6"/>
      <c r="AP8" s="28">
        <f>SUM(C8:AM8)-AO8</f>
        <v>2308</v>
      </c>
      <c r="AQ8" s="15">
        <f>AO8+AP8</f>
        <v>2308</v>
      </c>
      <c r="AR8" s="81"/>
      <c r="AS8" s="15">
        <f t="shared" si="0"/>
        <v>121.47368421052632</v>
      </c>
      <c r="AT8" s="42">
        <f>AN8/AU2</f>
        <v>0.55882352941176472</v>
      </c>
    </row>
    <row r="9" spans="1:48" x14ac:dyDescent="0.35">
      <c r="A9" s="43" t="s">
        <v>6</v>
      </c>
      <c r="B9" s="76"/>
      <c r="C9" s="4"/>
      <c r="D9" s="4">
        <v>104</v>
      </c>
      <c r="E9" s="4">
        <v>102</v>
      </c>
      <c r="F9" s="4">
        <v>100</v>
      </c>
      <c r="G9" s="4">
        <v>74</v>
      </c>
      <c r="H9" s="4"/>
      <c r="I9" s="4">
        <v>91.5</v>
      </c>
      <c r="J9" s="4"/>
      <c r="K9" s="4">
        <v>74</v>
      </c>
      <c r="L9" s="4"/>
      <c r="M9" s="4">
        <v>130</v>
      </c>
      <c r="N9" s="4">
        <v>106</v>
      </c>
      <c r="O9" s="4"/>
      <c r="P9" s="4">
        <v>187</v>
      </c>
      <c r="Q9" s="4">
        <v>151</v>
      </c>
      <c r="R9" s="4"/>
      <c r="S9" s="4">
        <v>143</v>
      </c>
      <c r="T9" s="4"/>
      <c r="U9" s="4">
        <v>102</v>
      </c>
      <c r="V9" s="4">
        <v>159</v>
      </c>
      <c r="W9" s="4">
        <v>119</v>
      </c>
      <c r="X9" s="4">
        <v>116</v>
      </c>
      <c r="Y9" s="4"/>
      <c r="Z9" s="4"/>
      <c r="AA9" s="4"/>
      <c r="AB9" s="4"/>
      <c r="AC9" s="4"/>
      <c r="AD9" s="4"/>
      <c r="AE9" s="4">
        <v>110</v>
      </c>
      <c r="AF9" s="4">
        <v>92</v>
      </c>
      <c r="AG9" s="4">
        <v>115</v>
      </c>
      <c r="AH9" s="4">
        <v>103</v>
      </c>
      <c r="AI9" s="4">
        <v>113</v>
      </c>
      <c r="AJ9" s="4"/>
      <c r="AK9" s="4"/>
      <c r="AL9" s="4"/>
      <c r="AM9" s="12"/>
      <c r="AN9" s="56">
        <f>COUNT(C9:AM9)</f>
        <v>20</v>
      </c>
      <c r="AO9" s="6"/>
      <c r="AP9" s="28">
        <f>SUM(C9:AM9)-AO9</f>
        <v>2291.5</v>
      </c>
      <c r="AQ9" s="15">
        <f>AO9+AP9</f>
        <v>2291.5</v>
      </c>
      <c r="AR9" s="81"/>
      <c r="AS9" s="15">
        <f t="shared" si="0"/>
        <v>114.575</v>
      </c>
      <c r="AT9" s="42">
        <f>AN9/AU2</f>
        <v>0.58823529411764708</v>
      </c>
    </row>
    <row r="10" spans="1:48" x14ac:dyDescent="0.35">
      <c r="A10" s="43" t="s">
        <v>25</v>
      </c>
      <c r="B10" s="76"/>
      <c r="C10" s="4">
        <v>100</v>
      </c>
      <c r="D10" s="4">
        <v>104</v>
      </c>
      <c r="E10" s="4">
        <v>102</v>
      </c>
      <c r="F10" s="4"/>
      <c r="G10" s="4">
        <v>74</v>
      </c>
      <c r="H10" s="4">
        <v>104</v>
      </c>
      <c r="I10" s="4">
        <v>91.5</v>
      </c>
      <c r="J10" s="4"/>
      <c r="K10" s="4"/>
      <c r="L10" s="4">
        <v>129</v>
      </c>
      <c r="M10" s="4">
        <v>130</v>
      </c>
      <c r="N10" s="4"/>
      <c r="O10" s="4"/>
      <c r="P10" s="4">
        <v>187</v>
      </c>
      <c r="Q10" s="4"/>
      <c r="R10" s="4">
        <v>43</v>
      </c>
      <c r="S10" s="4"/>
      <c r="T10" s="4"/>
      <c r="U10" s="4">
        <v>102</v>
      </c>
      <c r="V10" s="4">
        <v>159</v>
      </c>
      <c r="W10" s="4">
        <v>45</v>
      </c>
      <c r="X10" s="4"/>
      <c r="Y10" s="4"/>
      <c r="Z10" s="4"/>
      <c r="AA10" s="4"/>
      <c r="AB10" s="4"/>
      <c r="AC10" s="4"/>
      <c r="AD10" s="4"/>
      <c r="AE10" s="4">
        <v>110</v>
      </c>
      <c r="AF10" s="4">
        <v>92</v>
      </c>
      <c r="AG10" s="4">
        <v>115</v>
      </c>
      <c r="AH10" s="4">
        <v>103</v>
      </c>
      <c r="AI10" s="4">
        <v>113</v>
      </c>
      <c r="AJ10" s="4"/>
      <c r="AK10" s="4">
        <v>102</v>
      </c>
      <c r="AL10" s="4">
        <v>109</v>
      </c>
      <c r="AM10" s="12"/>
      <c r="AN10" s="56">
        <f>COUNT(C10:AM10)</f>
        <v>20</v>
      </c>
      <c r="AO10" s="6"/>
      <c r="AP10" s="28">
        <f>SUM(C10:AM10)-AO10</f>
        <v>2114.5</v>
      </c>
      <c r="AQ10" s="15">
        <f>AO10+AP10</f>
        <v>2114.5</v>
      </c>
      <c r="AR10" s="81"/>
      <c r="AS10" s="15">
        <f t="shared" si="0"/>
        <v>105.72499999999999</v>
      </c>
      <c r="AT10" s="42">
        <f>AN10/AU2</f>
        <v>0.58823529411764708</v>
      </c>
    </row>
    <row r="11" spans="1:48" x14ac:dyDescent="0.35">
      <c r="A11" s="44"/>
      <c r="B11" s="7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12"/>
      <c r="AN11" s="56"/>
      <c r="AO11" s="14"/>
      <c r="AP11" s="24"/>
      <c r="AQ11" s="29"/>
      <c r="AR11" s="29"/>
      <c r="AS11" s="25"/>
      <c r="AT11" s="45"/>
    </row>
    <row r="12" spans="1:48" s="21" customFormat="1" ht="32.4" customHeight="1" x14ac:dyDescent="0.35">
      <c r="A12" s="46" t="s">
        <v>14</v>
      </c>
      <c r="B12" s="78"/>
      <c r="C12" s="19">
        <f t="shared" ref="C12:AL12" si="1">COUNT(C3:C11)</f>
        <v>4</v>
      </c>
      <c r="D12" s="19">
        <f t="shared" si="1"/>
        <v>6</v>
      </c>
      <c r="E12" s="19">
        <f t="shared" si="1"/>
        <v>6</v>
      </c>
      <c r="F12" s="19">
        <f t="shared" si="1"/>
        <v>6</v>
      </c>
      <c r="G12" s="19">
        <f t="shared" si="1"/>
        <v>7</v>
      </c>
      <c r="H12" s="19">
        <f t="shared" si="1"/>
        <v>6</v>
      </c>
      <c r="I12" s="19">
        <f t="shared" si="1"/>
        <v>6</v>
      </c>
      <c r="J12" s="19">
        <f t="shared" si="1"/>
        <v>5</v>
      </c>
      <c r="K12" s="19">
        <f t="shared" si="1"/>
        <v>3</v>
      </c>
      <c r="L12" s="19">
        <f t="shared" si="1"/>
        <v>6</v>
      </c>
      <c r="M12" s="19">
        <f t="shared" si="1"/>
        <v>7</v>
      </c>
      <c r="N12" s="19">
        <f t="shared" si="1"/>
        <v>6</v>
      </c>
      <c r="O12" s="19">
        <f t="shared" si="1"/>
        <v>4</v>
      </c>
      <c r="P12" s="19">
        <f t="shared" si="1"/>
        <v>7</v>
      </c>
      <c r="Q12" s="19">
        <f t="shared" si="1"/>
        <v>7</v>
      </c>
      <c r="R12" s="19">
        <f t="shared" si="1"/>
        <v>4</v>
      </c>
      <c r="S12" s="19">
        <f t="shared" si="1"/>
        <v>6</v>
      </c>
      <c r="T12" s="19">
        <f t="shared" si="1"/>
        <v>6</v>
      </c>
      <c r="U12" s="19">
        <f t="shared" si="1"/>
        <v>6</v>
      </c>
      <c r="V12" s="19">
        <f t="shared" si="1"/>
        <v>8</v>
      </c>
      <c r="W12" s="19">
        <f t="shared" si="1"/>
        <v>8</v>
      </c>
      <c r="X12" s="19">
        <f t="shared" si="1"/>
        <v>6</v>
      </c>
      <c r="Y12" s="19">
        <f t="shared" si="1"/>
        <v>3</v>
      </c>
      <c r="Z12" s="19">
        <f t="shared" si="1"/>
        <v>5</v>
      </c>
      <c r="AA12" s="19">
        <f t="shared" si="1"/>
        <v>0</v>
      </c>
      <c r="AB12" s="19">
        <f t="shared" si="1"/>
        <v>4</v>
      </c>
      <c r="AC12" s="19">
        <f t="shared" si="1"/>
        <v>4</v>
      </c>
      <c r="AD12" s="19">
        <f t="shared" si="1"/>
        <v>0</v>
      </c>
      <c r="AE12" s="19">
        <f t="shared" si="1"/>
        <v>7</v>
      </c>
      <c r="AF12" s="19">
        <f t="shared" si="1"/>
        <v>7</v>
      </c>
      <c r="AG12" s="19">
        <f t="shared" si="1"/>
        <v>7</v>
      </c>
      <c r="AH12" s="19">
        <f t="shared" si="1"/>
        <v>6</v>
      </c>
      <c r="AI12" s="19">
        <f t="shared" si="1"/>
        <v>7</v>
      </c>
      <c r="AJ12" s="19">
        <f t="shared" si="1"/>
        <v>6</v>
      </c>
      <c r="AK12" s="19">
        <f t="shared" si="1"/>
        <v>6</v>
      </c>
      <c r="AL12" s="19">
        <f t="shared" si="1"/>
        <v>5</v>
      </c>
      <c r="AM12" s="20"/>
      <c r="AN12" s="19">
        <f>SUM(C12:AD12)</f>
        <v>146</v>
      </c>
      <c r="AO12" s="26"/>
      <c r="AP12" s="26"/>
      <c r="AQ12" s="85"/>
      <c r="AR12" s="29"/>
      <c r="AS12" s="69">
        <f>AN12/AU2</f>
        <v>4.2941176470588234</v>
      </c>
      <c r="AT12" s="70">
        <f>AS12/9</f>
        <v>0.47712418300653592</v>
      </c>
      <c r="AV12" s="1"/>
    </row>
    <row r="13" spans="1:48" ht="6" customHeight="1" x14ac:dyDescent="0.35">
      <c r="A13" s="54"/>
      <c r="B13" s="72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N13" s="55"/>
      <c r="AO13" s="55"/>
      <c r="AP13" s="55"/>
      <c r="AQ13" s="55"/>
      <c r="AR13" s="55"/>
      <c r="AS13" s="55"/>
      <c r="AT13" s="55"/>
    </row>
    <row r="14" spans="1:48" s="10" customFormat="1" ht="21" customHeight="1" x14ac:dyDescent="0.4">
      <c r="A14" s="47"/>
      <c r="B14" s="7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"/>
      <c r="AN14" s="27"/>
      <c r="AO14" s="27"/>
      <c r="AP14" s="27"/>
      <c r="AQ14" s="23" t="s">
        <v>8</v>
      </c>
      <c r="AR14" s="23"/>
      <c r="AS14" s="23" t="s">
        <v>15</v>
      </c>
      <c r="AT14" s="48"/>
    </row>
    <row r="15" spans="1:48" ht="21" customHeight="1" x14ac:dyDescent="0.4">
      <c r="A15" s="86" t="s">
        <v>9</v>
      </c>
      <c r="B15" s="79"/>
      <c r="C15" s="8">
        <v>3.41</v>
      </c>
      <c r="D15" s="8">
        <v>3.62</v>
      </c>
      <c r="E15" s="8">
        <v>3.42</v>
      </c>
      <c r="F15" s="8">
        <v>3.3</v>
      </c>
      <c r="G15" s="8">
        <v>2.5499999999999998</v>
      </c>
      <c r="H15" s="8">
        <v>3.55</v>
      </c>
      <c r="I15" s="8">
        <v>3</v>
      </c>
      <c r="J15" s="8">
        <v>4.03</v>
      </c>
      <c r="K15" s="8">
        <v>2.58</v>
      </c>
      <c r="L15" s="8">
        <v>4.13</v>
      </c>
      <c r="M15" s="8">
        <v>4.53</v>
      </c>
      <c r="N15" s="8">
        <v>3.7</v>
      </c>
      <c r="O15" s="8">
        <v>5.13</v>
      </c>
      <c r="P15" s="8">
        <v>6.48</v>
      </c>
      <c r="Q15" s="8">
        <v>5.12</v>
      </c>
      <c r="R15" s="8">
        <v>4.12</v>
      </c>
      <c r="S15" s="8">
        <v>4.7300000000000004</v>
      </c>
      <c r="T15" s="8">
        <v>3.58</v>
      </c>
      <c r="U15" s="8">
        <v>3.53</v>
      </c>
      <c r="V15" s="8">
        <v>5.68</v>
      </c>
      <c r="W15" s="8">
        <v>4</v>
      </c>
      <c r="X15" s="8">
        <v>3.5</v>
      </c>
      <c r="Y15" s="8">
        <v>4.05</v>
      </c>
      <c r="Z15" s="8">
        <v>4.45</v>
      </c>
      <c r="AA15" s="8"/>
      <c r="AB15" s="8">
        <v>5.9</v>
      </c>
      <c r="AC15" s="8">
        <v>5.0999999999999996</v>
      </c>
      <c r="AD15" s="8"/>
      <c r="AE15" s="8">
        <v>3.67</v>
      </c>
      <c r="AF15" s="8">
        <v>3.17</v>
      </c>
      <c r="AG15" s="8">
        <v>4</v>
      </c>
      <c r="AH15" s="8">
        <v>3.55</v>
      </c>
      <c r="AI15" s="8">
        <v>3.65</v>
      </c>
      <c r="AJ15" s="8">
        <v>2.8</v>
      </c>
      <c r="AK15" s="8">
        <v>3.37</v>
      </c>
      <c r="AL15" s="8">
        <v>3.75</v>
      </c>
      <c r="AM15" s="64"/>
      <c r="AN15" s="57"/>
      <c r="AO15" s="57"/>
      <c r="AP15" s="58"/>
      <c r="AQ15" s="17">
        <f>SUM(C15:AL15)</f>
        <v>135.15</v>
      </c>
      <c r="AR15" s="82"/>
      <c r="AS15" s="17">
        <f>AQ15/AU2</f>
        <v>3.9750000000000001</v>
      </c>
      <c r="AT15" s="65"/>
    </row>
    <row r="16" spans="1:48" ht="21" customHeight="1" x14ac:dyDescent="0.4">
      <c r="A16" s="86" t="s">
        <v>16</v>
      </c>
      <c r="B16" s="79"/>
      <c r="C16" s="8">
        <v>29.1</v>
      </c>
      <c r="D16" s="8">
        <v>28.7</v>
      </c>
      <c r="E16" s="8">
        <v>29.8</v>
      </c>
      <c r="F16" s="8">
        <v>30</v>
      </c>
      <c r="G16" s="8">
        <v>29</v>
      </c>
      <c r="H16" s="8">
        <v>29.3</v>
      </c>
      <c r="I16" s="8">
        <v>30.4</v>
      </c>
      <c r="J16" s="8">
        <v>30.2</v>
      </c>
      <c r="K16" s="8">
        <v>28.6</v>
      </c>
      <c r="L16" s="8">
        <v>31.2</v>
      </c>
      <c r="M16" s="8">
        <v>28.7</v>
      </c>
      <c r="N16" s="8">
        <v>28.7</v>
      </c>
      <c r="O16" s="8">
        <v>29.3</v>
      </c>
      <c r="P16" s="8">
        <v>28.9</v>
      </c>
      <c r="Q16" s="8">
        <v>29.5</v>
      </c>
      <c r="R16" s="8">
        <v>30.4</v>
      </c>
      <c r="S16" s="8">
        <v>30.2</v>
      </c>
      <c r="T16" s="8">
        <v>29.1</v>
      </c>
      <c r="U16" s="8">
        <v>28.7</v>
      </c>
      <c r="V16" s="8">
        <v>27.9</v>
      </c>
      <c r="W16" s="8">
        <v>29.9</v>
      </c>
      <c r="X16" s="8">
        <v>33.1</v>
      </c>
      <c r="Y16" s="8">
        <v>29.1</v>
      </c>
      <c r="Z16" s="8">
        <v>30.1</v>
      </c>
      <c r="AA16" s="8"/>
      <c r="AB16" s="8">
        <v>26.5</v>
      </c>
      <c r="AC16" s="8">
        <v>26.1</v>
      </c>
      <c r="AD16" s="8"/>
      <c r="AE16" s="8">
        <v>29.8</v>
      </c>
      <c r="AF16" s="8">
        <v>29.2</v>
      </c>
      <c r="AG16" s="8">
        <v>28.8</v>
      </c>
      <c r="AH16" s="8">
        <v>28.9</v>
      </c>
      <c r="AI16" s="8">
        <v>31</v>
      </c>
      <c r="AJ16" s="8">
        <v>30</v>
      </c>
      <c r="AK16" s="8">
        <v>30.2</v>
      </c>
      <c r="AL16" s="8">
        <v>29</v>
      </c>
      <c r="AM16" s="64"/>
      <c r="AN16" s="60"/>
      <c r="AO16" s="60"/>
      <c r="AP16" s="61"/>
      <c r="AQ16" s="17">
        <f>AVERAGE(C16:AL16)</f>
        <v>29.394117647058824</v>
      </c>
      <c r="AR16" s="83"/>
      <c r="AS16" s="18">
        <f>AS19/AS15</f>
        <v>29.326674065852757</v>
      </c>
      <c r="AT16" s="66"/>
    </row>
    <row r="17" spans="1:46" ht="21" customHeight="1" x14ac:dyDescent="0.4">
      <c r="A17" s="86" t="s">
        <v>17</v>
      </c>
      <c r="B17" s="79"/>
      <c r="C17" s="7">
        <v>989</v>
      </c>
      <c r="D17" s="7">
        <v>974</v>
      </c>
      <c r="E17" s="7">
        <v>988</v>
      </c>
      <c r="F17" s="7">
        <v>950</v>
      </c>
      <c r="G17" s="7">
        <v>831</v>
      </c>
      <c r="H17" s="7">
        <v>1114</v>
      </c>
      <c r="I17" s="7">
        <v>776</v>
      </c>
      <c r="J17" s="7">
        <v>1217</v>
      </c>
      <c r="K17" s="7">
        <v>758</v>
      </c>
      <c r="L17" s="7">
        <v>1146</v>
      </c>
      <c r="M17" s="7">
        <v>1735</v>
      </c>
      <c r="N17" s="7">
        <v>1261</v>
      </c>
      <c r="O17" s="7">
        <v>2442</v>
      </c>
      <c r="P17" s="7">
        <v>1477</v>
      </c>
      <c r="Q17" s="7">
        <v>1550</v>
      </c>
      <c r="R17" s="7">
        <v>1213</v>
      </c>
      <c r="S17" s="7">
        <v>1539</v>
      </c>
      <c r="T17" s="7">
        <v>1077</v>
      </c>
      <c r="U17" s="7">
        <v>404</v>
      </c>
      <c r="V17" s="7">
        <v>1485</v>
      </c>
      <c r="W17" s="7">
        <v>1571</v>
      </c>
      <c r="X17" s="7">
        <v>282</v>
      </c>
      <c r="Y17" s="7">
        <v>1062</v>
      </c>
      <c r="Z17" s="7">
        <v>1351</v>
      </c>
      <c r="AA17" s="7"/>
      <c r="AB17" s="7">
        <v>2637</v>
      </c>
      <c r="AC17" s="7">
        <v>2455</v>
      </c>
      <c r="AD17" s="7"/>
      <c r="AE17" s="7">
        <v>932</v>
      </c>
      <c r="AF17" s="7">
        <v>1008</v>
      </c>
      <c r="AG17" s="7">
        <v>1150</v>
      </c>
      <c r="AH17" s="7">
        <v>902</v>
      </c>
      <c r="AI17" s="7">
        <v>270</v>
      </c>
      <c r="AJ17" s="7">
        <v>509</v>
      </c>
      <c r="AK17" s="7">
        <v>826</v>
      </c>
      <c r="AL17" s="7">
        <v>1078</v>
      </c>
      <c r="AM17" s="64"/>
      <c r="AN17" s="60"/>
      <c r="AO17" s="60"/>
      <c r="AP17" s="61"/>
      <c r="AQ17" s="16">
        <f>SUM(C17:AL17)</f>
        <v>39959</v>
      </c>
      <c r="AR17" s="84"/>
      <c r="AS17" s="17">
        <f>AQ17/AU2</f>
        <v>1175.2647058823529</v>
      </c>
      <c r="AT17" s="67"/>
    </row>
    <row r="18" spans="1:46" ht="21" customHeight="1" x14ac:dyDescent="0.4">
      <c r="A18" s="86" t="s">
        <v>23</v>
      </c>
      <c r="B18" s="79"/>
      <c r="C18" s="8">
        <f t="shared" ref="C18:AL18" si="2">C17/C19</f>
        <v>9.89</v>
      </c>
      <c r="D18" s="8">
        <f t="shared" si="2"/>
        <v>9.365384615384615</v>
      </c>
      <c r="E18" s="8">
        <f t="shared" si="2"/>
        <v>9.6862745098039209</v>
      </c>
      <c r="F18" s="8">
        <f t="shared" si="2"/>
        <v>9.5</v>
      </c>
      <c r="G18" s="8">
        <f t="shared" si="2"/>
        <v>11.22972972972973</v>
      </c>
      <c r="H18" s="8">
        <f t="shared" si="2"/>
        <v>10.711538461538462</v>
      </c>
      <c r="I18" s="8">
        <f t="shared" si="2"/>
        <v>8.4808743169398912</v>
      </c>
      <c r="J18" s="8">
        <f t="shared" si="2"/>
        <v>9.9754098360655732</v>
      </c>
      <c r="K18" s="8">
        <f t="shared" si="2"/>
        <v>10.243243243243244</v>
      </c>
      <c r="L18" s="8">
        <f t="shared" si="2"/>
        <v>8.8837209302325579</v>
      </c>
      <c r="M18" s="8">
        <f t="shared" si="2"/>
        <v>13.346153846153847</v>
      </c>
      <c r="N18" s="8">
        <f t="shared" si="2"/>
        <v>11.89622641509434</v>
      </c>
      <c r="O18" s="8">
        <f t="shared" si="2"/>
        <v>16.172185430463575</v>
      </c>
      <c r="P18" s="8">
        <f t="shared" si="2"/>
        <v>7.8983957219251337</v>
      </c>
      <c r="Q18" s="8">
        <f t="shared" si="2"/>
        <v>10.264900662251655</v>
      </c>
      <c r="R18" s="8">
        <f t="shared" si="2"/>
        <v>9.7040000000000006</v>
      </c>
      <c r="S18" s="8">
        <f t="shared" si="2"/>
        <v>10.762237762237762</v>
      </c>
      <c r="T18" s="8">
        <f t="shared" si="2"/>
        <v>10.257142857142858</v>
      </c>
      <c r="U18" s="8">
        <f t="shared" si="2"/>
        <v>3.9607843137254903</v>
      </c>
      <c r="V18" s="8">
        <f t="shared" si="2"/>
        <v>9.3396226415094343</v>
      </c>
      <c r="W18" s="8">
        <f t="shared" si="2"/>
        <v>13.201680672268907</v>
      </c>
      <c r="X18" s="8">
        <f t="shared" si="2"/>
        <v>2.4310344827586206</v>
      </c>
      <c r="Y18" s="8">
        <f t="shared" si="2"/>
        <v>9</v>
      </c>
      <c r="Z18" s="8">
        <f t="shared" si="2"/>
        <v>10.082089552238806</v>
      </c>
      <c r="AA18" s="8"/>
      <c r="AB18" s="8">
        <f t="shared" si="2"/>
        <v>16.903846153846153</v>
      </c>
      <c r="AC18" s="8">
        <f t="shared" si="2"/>
        <v>18.458646616541355</v>
      </c>
      <c r="AD18" s="8"/>
      <c r="AE18" s="8">
        <f t="shared" si="2"/>
        <v>8.4727272727272727</v>
      </c>
      <c r="AF18" s="8">
        <f t="shared" si="2"/>
        <v>10.956521739130435</v>
      </c>
      <c r="AG18" s="8">
        <f t="shared" si="2"/>
        <v>10</v>
      </c>
      <c r="AH18" s="8">
        <f t="shared" si="2"/>
        <v>8.7572815533980588</v>
      </c>
      <c r="AI18" s="8">
        <f t="shared" si="2"/>
        <v>2.3893805309734515</v>
      </c>
      <c r="AJ18" s="8">
        <f t="shared" si="2"/>
        <v>6.0595238095238093</v>
      </c>
      <c r="AK18" s="8">
        <f t="shared" si="2"/>
        <v>8.0980392156862742</v>
      </c>
      <c r="AL18" s="8">
        <f t="shared" si="2"/>
        <v>9.8899082568807337</v>
      </c>
      <c r="AM18" s="64"/>
      <c r="AN18" s="60"/>
      <c r="AO18" s="60"/>
      <c r="AP18" s="61"/>
      <c r="AQ18" s="16"/>
      <c r="AR18" s="84"/>
      <c r="AS18" s="17"/>
      <c r="AT18" s="67"/>
    </row>
    <row r="19" spans="1:46" ht="21" customHeight="1" x14ac:dyDescent="0.4">
      <c r="A19" s="86" t="s">
        <v>10</v>
      </c>
      <c r="B19" s="79"/>
      <c r="C19" s="7">
        <v>100</v>
      </c>
      <c r="D19" s="7">
        <v>104</v>
      </c>
      <c r="E19" s="7">
        <v>102</v>
      </c>
      <c r="F19" s="7">
        <v>100</v>
      </c>
      <c r="G19" s="7">
        <v>74</v>
      </c>
      <c r="H19" s="7">
        <v>104</v>
      </c>
      <c r="I19" s="7">
        <v>91.5</v>
      </c>
      <c r="J19" s="7">
        <v>122</v>
      </c>
      <c r="K19" s="7">
        <v>74</v>
      </c>
      <c r="L19" s="7">
        <v>129</v>
      </c>
      <c r="M19" s="7">
        <v>130</v>
      </c>
      <c r="N19" s="7">
        <v>106</v>
      </c>
      <c r="O19" s="7">
        <v>151</v>
      </c>
      <c r="P19" s="7">
        <v>187</v>
      </c>
      <c r="Q19" s="7">
        <v>151</v>
      </c>
      <c r="R19" s="7">
        <v>125</v>
      </c>
      <c r="S19" s="7">
        <v>143</v>
      </c>
      <c r="T19" s="7">
        <v>105</v>
      </c>
      <c r="U19" s="7">
        <v>102</v>
      </c>
      <c r="V19" s="7">
        <v>159</v>
      </c>
      <c r="W19" s="7">
        <v>119</v>
      </c>
      <c r="X19" s="7">
        <v>116</v>
      </c>
      <c r="Y19" s="7">
        <v>118</v>
      </c>
      <c r="Z19" s="7">
        <v>134</v>
      </c>
      <c r="AA19" s="7"/>
      <c r="AB19" s="7">
        <v>156</v>
      </c>
      <c r="AC19" s="7">
        <v>133</v>
      </c>
      <c r="AD19" s="7"/>
      <c r="AE19" s="7">
        <v>110</v>
      </c>
      <c r="AF19" s="7">
        <v>92</v>
      </c>
      <c r="AG19" s="7">
        <v>115</v>
      </c>
      <c r="AH19" s="7">
        <v>103</v>
      </c>
      <c r="AI19" s="7">
        <v>113</v>
      </c>
      <c r="AJ19" s="7">
        <v>84</v>
      </c>
      <c r="AK19" s="7">
        <v>102</v>
      </c>
      <c r="AL19" s="7">
        <v>109</v>
      </c>
      <c r="AM19" s="59"/>
      <c r="AN19" s="62"/>
      <c r="AO19" s="62"/>
      <c r="AP19" s="63"/>
      <c r="AQ19" s="16">
        <f>SUM(C19:AL19)</f>
        <v>3963.5</v>
      </c>
      <c r="AR19" s="84"/>
      <c r="AS19" s="17">
        <f>AQ19/AU2</f>
        <v>116.57352941176471</v>
      </c>
      <c r="AT19" s="68"/>
    </row>
    <row r="20" spans="1:46" ht="6" customHeight="1" thickBot="1" x14ac:dyDescent="0.4">
      <c r="A20" s="49"/>
      <c r="B20" s="7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2"/>
      <c r="AT20" s="53"/>
    </row>
    <row r="22" spans="1:46" x14ac:dyDescent="0.35">
      <c r="C22" s="71"/>
      <c r="E22" s="22" t="s">
        <v>18</v>
      </c>
      <c r="F22" s="22"/>
    </row>
  </sheetData>
  <sortState ref="A3:AU10">
    <sortCondition descending="1" ref="AQ3:AQ10"/>
  </sortState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presentielijst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chrstijnen</dc:creator>
  <cp:lastModifiedBy>chrstijnen</cp:lastModifiedBy>
  <cp:lastPrinted>2013-05-12T18:29:30Z</cp:lastPrinted>
  <dcterms:created xsi:type="dcterms:W3CDTF">2010-08-18T18:51:18Z</dcterms:created>
  <dcterms:modified xsi:type="dcterms:W3CDTF">2015-10-31T17:58:24Z</dcterms:modified>
</cp:coreProperties>
</file>